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acunovodstvoAP\Desktop\Financijsko izvješće 2024\"/>
    </mc:Choice>
  </mc:AlternateContent>
  <xr:revisionPtr revIDLastSave="0" documentId="13_ncr:1_{C08B9F46-F82D-4A5D-9900-492C6229DAA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E307" i="9"/>
  <c r="B307" i="9"/>
  <c r="H306" i="9"/>
  <c r="G306" i="9"/>
  <c r="F306" i="9"/>
  <c r="E306" i="9"/>
  <c r="B306" i="9"/>
  <c r="H305" i="9"/>
  <c r="G305" i="9"/>
  <c r="F305" i="9"/>
  <c r="E305" i="9"/>
  <c r="B305" i="9"/>
  <c r="H304" i="9"/>
  <c r="G304" i="9"/>
  <c r="F304" i="9"/>
  <c r="E304" i="9"/>
  <c r="B304" i="9"/>
  <c r="H303" i="9"/>
  <c r="G303" i="9"/>
  <c r="E303" i="9" s="1"/>
  <c r="F303" i="9"/>
  <c r="H302" i="9"/>
  <c r="G302" i="9"/>
  <c r="F302" i="9"/>
  <c r="E302" i="9"/>
  <c r="B302" i="9"/>
  <c r="H301" i="9"/>
  <c r="G301" i="9"/>
  <c r="E301" i="9" s="1"/>
  <c r="F301" i="9"/>
  <c r="H300" i="9"/>
  <c r="G300" i="9"/>
  <c r="E300" i="9" s="1"/>
  <c r="F300" i="9"/>
  <c r="H299" i="9"/>
  <c r="G299" i="9"/>
  <c r="F299" i="9"/>
  <c r="E299" i="9"/>
  <c r="B299" i="9"/>
  <c r="H298" i="9"/>
  <c r="G298" i="9"/>
  <c r="F298" i="9"/>
  <c r="H297" i="9"/>
  <c r="G297" i="9"/>
  <c r="F297" i="9"/>
  <c r="E297" i="9"/>
  <c r="B297" i="9"/>
  <c r="H296" i="9"/>
  <c r="G296" i="9"/>
  <c r="E296" i="9" s="1"/>
  <c r="F296" i="9"/>
  <c r="H295" i="9"/>
  <c r="G295" i="9"/>
  <c r="F295" i="9"/>
  <c r="E295" i="9"/>
  <c r="B295" i="9"/>
  <c r="H294" i="9"/>
  <c r="G294" i="9"/>
  <c r="F294" i="9"/>
  <c r="H293" i="9"/>
  <c r="G293" i="9"/>
  <c r="F293" i="9"/>
  <c r="H292" i="9"/>
  <c r="G292" i="9"/>
  <c r="F292" i="9"/>
  <c r="E292" i="9"/>
  <c r="B292" i="9"/>
  <c r="F291" i="9"/>
  <c r="F290" i="9"/>
  <c r="H289" i="9"/>
  <c r="G289" i="9"/>
  <c r="F289" i="9"/>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H32" i="9"/>
  <c r="G32" i="9"/>
  <c r="F32" i="9"/>
  <c r="H31" i="9"/>
  <c r="G31" i="9"/>
  <c r="F31" i="9"/>
  <c r="E31" i="9"/>
  <c r="B31" i="9"/>
  <c r="H30" i="9"/>
  <c r="G30" i="9"/>
  <c r="F30" i="9"/>
  <c r="E30" i="9"/>
  <c r="B30" i="9"/>
  <c r="H29" i="9"/>
  <c r="G29" i="9"/>
  <c r="F29" i="9"/>
  <c r="E29" i="9"/>
  <c r="B29" i="9"/>
  <c r="H28" i="9"/>
  <c r="G28" i="9"/>
  <c r="F28" i="9"/>
  <c r="E28" i="9"/>
  <c r="B28" i="9"/>
  <c r="H27" i="9"/>
  <c r="G27" i="9"/>
  <c r="F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C1576" i="1" s="1"/>
  <c r="D95" i="8"/>
  <c r="D90" i="8"/>
  <c r="D85" i="8"/>
  <c r="D80" i="8"/>
  <c r="D75" i="8"/>
  <c r="D70" i="8"/>
  <c r="D65" i="8"/>
  <c r="D60" i="8"/>
  <c r="D55" i="8"/>
  <c r="D50" i="8"/>
  <c r="D44" i="8"/>
  <c r="D36" i="8"/>
  <c r="D26" i="8"/>
  <c r="C1501" i="1" s="1"/>
  <c r="D24" i="8"/>
  <c r="C1499" i="1" s="1"/>
  <c r="D18" i="8"/>
  <c r="D8" i="8"/>
  <c r="D6" i="8" s="1"/>
  <c r="C1481" i="1" s="1"/>
  <c r="E44" i="7"/>
  <c r="D44" i="7"/>
  <c r="E39" i="7"/>
  <c r="D39" i="7"/>
  <c r="E38" i="7"/>
  <c r="D38" i="7"/>
  <c r="E30" i="7"/>
  <c r="D30" i="7"/>
  <c r="E23" i="7"/>
  <c r="E22" i="7" s="1"/>
  <c r="D23" i="7"/>
  <c r="D22" i="7" s="1"/>
  <c r="E14" i="7"/>
  <c r="D14" i="7"/>
  <c r="E7" i="7"/>
  <c r="D7" i="7"/>
  <c r="E6"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1227" i="1" s="1"/>
  <c r="D250" i="5"/>
  <c r="F250" i="5" s="1"/>
  <c r="F249" i="5"/>
  <c r="F248" i="5"/>
  <c r="F247" i="5"/>
  <c r="E246" i="5"/>
  <c r="D246" i="5"/>
  <c r="D245" i="5"/>
  <c r="F244" i="5"/>
  <c r="F243" i="5"/>
  <c r="E242" i="5"/>
  <c r="D242" i="5"/>
  <c r="F242" i="5" s="1"/>
  <c r="F241" i="5"/>
  <c r="F240" i="5"/>
  <c r="E239" i="5"/>
  <c r="E238" i="5"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80" i="5"/>
  <c r="F180" i="5" s="1"/>
  <c r="F179" i="5"/>
  <c r="F178" i="5"/>
  <c r="E177" i="5"/>
  <c r="H308" i="9" s="1"/>
  <c r="D177" i="5"/>
  <c r="D176" i="5"/>
  <c r="D175"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D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8" i="5"/>
  <c r="D7"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I25" i="3"/>
  <c r="H25" i="3"/>
  <c r="G25" i="3"/>
  <c r="B25" i="3"/>
  <c r="I24" i="3"/>
  <c r="H24" i="3"/>
  <c r="G24" i="3"/>
  <c r="B24" i="3"/>
  <c r="H23" i="3"/>
  <c r="G23" i="3"/>
  <c r="B23" i="3"/>
  <c r="H22" i="3"/>
  <c r="G22" i="3"/>
  <c r="B22" i="3"/>
  <c r="H21" i="3"/>
  <c r="G21" i="3"/>
  <c r="B21" i="3"/>
  <c r="H20" i="3"/>
  <c r="G20" i="3"/>
  <c r="B20" i="3"/>
  <c r="G19" i="3"/>
  <c r="B19" i="3"/>
  <c r="G18" i="3"/>
  <c r="B18" i="3"/>
  <c r="I17" i="3"/>
  <c r="H17" i="3"/>
  <c r="G17" i="3"/>
  <c r="B17" i="3"/>
  <c r="I16" i="3"/>
  <c r="H16" i="3"/>
  <c r="G16" i="3"/>
  <c r="B16" i="3"/>
  <c r="H10" i="3" a="1"/>
  <c r="H10" i="3" s="1"/>
  <c r="L3" i="9" s="1"/>
  <c r="C1580" i="1"/>
  <c r="C1579" i="1"/>
  <c r="C1578" i="1"/>
  <c r="C1577"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0" i="1"/>
  <c r="C1498" i="1"/>
  <c r="C1497" i="1"/>
  <c r="C1496" i="1"/>
  <c r="C1495" i="1"/>
  <c r="C1494" i="1"/>
  <c r="C1493" i="1"/>
  <c r="C1492" i="1"/>
  <c r="C1491" i="1"/>
  <c r="C1490" i="1"/>
  <c r="C1489" i="1"/>
  <c r="C1488" i="1"/>
  <c r="C1487" i="1"/>
  <c r="C1486" i="1"/>
  <c r="C1485" i="1"/>
  <c r="C1484" i="1"/>
  <c r="C1482"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C1222" i="1"/>
  <c r="D1221" i="1"/>
  <c r="C1221" i="1"/>
  <c r="D1220" i="1"/>
  <c r="C1220" i="1"/>
  <c r="D1219" i="1"/>
  <c r="C1219" i="1"/>
  <c r="D1218" i="1"/>
  <c r="C1218" i="1"/>
  <c r="D1217" i="1"/>
  <c r="C1217" i="1"/>
  <c r="C1216" i="1"/>
  <c r="C1215"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C1153"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C985"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D49" i="8" l="1"/>
  <c r="E282" i="9"/>
  <c r="B282" i="9" s="1"/>
  <c r="E283" i="9"/>
  <c r="B283" i="9" s="1"/>
  <c r="E289" i="9"/>
  <c r="B289" i="9" s="1"/>
  <c r="E293" i="9"/>
  <c r="B293" i="9" s="1"/>
  <c r="B296" i="9"/>
  <c r="B300" i="9"/>
  <c r="B301" i="9"/>
  <c r="B303" i="9"/>
  <c r="E309" i="9"/>
  <c r="B309" i="9" s="1"/>
  <c r="D1453" i="1"/>
  <c r="E5" i="7"/>
  <c r="I30" i="3"/>
  <c r="I36" i="3"/>
  <c r="D43" i="8"/>
  <c r="C1524" i="1"/>
  <c r="C1483" i="1"/>
  <c r="D5" i="7"/>
  <c r="H30" i="3"/>
  <c r="C1453" i="1"/>
  <c r="H1453" i="1" s="1"/>
  <c r="E141" i="6"/>
  <c r="F115" i="6"/>
  <c r="F215" i="9"/>
  <c r="B215" i="9" s="1"/>
  <c r="E27" i="9"/>
  <c r="B27" i="9" s="1"/>
  <c r="F246" i="5"/>
  <c r="E245" i="5"/>
  <c r="D1222" i="1" s="1"/>
  <c r="D1216" i="1"/>
  <c r="E68" i="5"/>
  <c r="D1215" i="1"/>
  <c r="F239" i="5"/>
  <c r="F238" i="5"/>
  <c r="D1154" i="1"/>
  <c r="E176" i="5"/>
  <c r="D1046" i="1"/>
  <c r="I21" i="3"/>
  <c r="F170" i="5"/>
  <c r="E288" i="9"/>
  <c r="B288" i="9" s="1"/>
  <c r="F146" i="5"/>
  <c r="F68" i="5"/>
  <c r="E12" i="5"/>
  <c r="D990" i="1" s="1"/>
  <c r="F35" i="5"/>
  <c r="F19" i="5"/>
  <c r="F13" i="5"/>
  <c r="E7" i="5"/>
  <c r="I20" i="3" s="1"/>
  <c r="F8" i="5"/>
  <c r="E286" i="9"/>
  <c r="B286" i="9" s="1"/>
  <c r="E294" i="9"/>
  <c r="B294" i="9" s="1"/>
  <c r="E298" i="9"/>
  <c r="B298" i="9" s="1"/>
  <c r="E32" i="9"/>
  <c r="B32" i="9" s="1"/>
  <c r="E33" i="9"/>
  <c r="B33" i="9" s="1"/>
  <c r="F217" i="9"/>
  <c r="B217" i="9" s="1"/>
  <c r="E287" i="9"/>
  <c r="B287" i="9" s="1"/>
  <c r="H2" i="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G1453" i="1"/>
  <c r="H1454" i="1"/>
  <c r="G1454" i="1"/>
  <c r="J1455" i="1"/>
  <c r="H1455" i="1"/>
  <c r="G1455" i="1"/>
  <c r="I1455" i="1" s="1"/>
  <c r="J1456" i="1"/>
  <c r="H1456" i="1"/>
  <c r="G1456" i="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78" i="9"/>
  <c r="G290" i="9"/>
  <c r="E290" i="9" s="1"/>
  <c r="B290" i="9" s="1"/>
  <c r="F88" i="5"/>
  <c r="G291" i="9"/>
  <c r="E291" i="9" s="1"/>
  <c r="B291" i="9" s="1"/>
  <c r="F149" i="5"/>
  <c r="G308" i="9"/>
  <c r="E308" i="9" s="1"/>
  <c r="B308" i="9" s="1"/>
  <c r="F177" i="5"/>
  <c r="G310" i="9"/>
  <c r="E310" i="9" s="1"/>
  <c r="B310" i="9" s="1"/>
  <c r="F190" i="5"/>
  <c r="G311" i="9"/>
  <c r="E311" i="9" s="1"/>
  <c r="B311" i="9" s="1"/>
  <c r="F206" i="5"/>
  <c r="D141" i="6"/>
  <c r="F5" i="6"/>
  <c r="D42" i="8"/>
  <c r="H19" i="9" s="1"/>
  <c r="E19" i="9" s="1"/>
  <c r="B19" i="9"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I1456" i="1" l="1"/>
  <c r="I29" i="3"/>
  <c r="D1436" i="1"/>
  <c r="C1518" i="1"/>
  <c r="I35" i="3"/>
  <c r="G316" i="9"/>
  <c r="E316" i="9" s="1"/>
  <c r="C1436" i="1"/>
  <c r="H29" i="3"/>
  <c r="I28" i="3"/>
  <c r="D1435" i="1"/>
  <c r="E237" i="5"/>
  <c r="F237" i="5" s="1"/>
  <c r="F245" i="5"/>
  <c r="D1153" i="1"/>
  <c r="I22" i="3"/>
  <c r="F176" i="5"/>
  <c r="F12" i="5"/>
  <c r="F7" i="5"/>
  <c r="D985" i="1"/>
  <c r="E6" i="5"/>
  <c r="K1451" i="9"/>
  <c r="G314" i="9"/>
  <c r="E314" i="9" s="1"/>
  <c r="B314" i="9" s="1"/>
  <c r="I34" i="3"/>
  <c r="C1517" i="1"/>
  <c r="G313" i="9"/>
  <c r="E313" i="9" s="1"/>
  <c r="F141" i="6"/>
  <c r="H28" i="3"/>
  <c r="C1435" i="1"/>
  <c r="G318" i="9"/>
  <c r="E318" i="9" s="1"/>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G1518" i="1" l="1"/>
  <c r="H1518" i="1"/>
  <c r="H1436" i="1"/>
  <c r="G1436" i="1"/>
  <c r="B316" i="9"/>
  <c r="E315" i="9"/>
  <c r="I10" i="3" s="1"/>
  <c r="E175" i="5"/>
  <c r="I23" i="3"/>
  <c r="G285" i="9"/>
  <c r="E285" i="9" s="1"/>
  <c r="B285" i="9" s="1"/>
  <c r="D1214" i="1"/>
  <c r="G1214" i="1" s="1"/>
  <c r="D1152" i="1"/>
  <c r="F175" i="5"/>
  <c r="H1153" i="1"/>
  <c r="G1153" i="1"/>
  <c r="H278" i="9"/>
  <c r="E278" i="9" s="1"/>
  <c r="B278" i="9" s="1"/>
  <c r="F6" i="5"/>
  <c r="D984" i="1"/>
  <c r="H984" i="1" s="1"/>
  <c r="H985" i="1"/>
  <c r="G985" i="1"/>
  <c r="H407" i="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8" i="9"/>
  <c r="E317" i="9"/>
  <c r="H1435" i="1"/>
  <c r="G1435" i="1"/>
  <c r="H9" i="3"/>
  <c r="B313" i="9"/>
  <c r="E312" i="9"/>
  <c r="H1517" i="1"/>
  <c r="G1517" i="1"/>
  <c r="H11" i="3"/>
  <c r="H8" i="3" l="1"/>
  <c r="M3" i="9" s="1"/>
  <c r="H1214" i="1"/>
  <c r="E277" i="9"/>
  <c r="H1152" i="1"/>
  <c r="G1152" i="1"/>
  <c r="G984" i="1"/>
  <c r="N3" i="9"/>
  <c r="I11" i="3"/>
  <c r="K3" i="9"/>
  <c r="I9" i="3"/>
  <c r="E646" i="4"/>
  <c r="D636" i="1"/>
  <c r="H408" i="1"/>
  <c r="G408" i="1"/>
  <c r="F415" i="4"/>
  <c r="C410" i="1"/>
  <c r="D642" i="4"/>
  <c r="F640" i="4"/>
  <c r="C634" i="1"/>
  <c r="D641" i="4"/>
  <c r="H287" i="1"/>
  <c r="G287" i="1"/>
  <c r="H286" i="1"/>
  <c r="G286" i="1"/>
  <c r="E645" i="4"/>
  <c r="D635" i="1"/>
  <c r="H633" i="1"/>
  <c r="G633" i="1"/>
  <c r="H409" i="1"/>
  <c r="G409" i="1"/>
  <c r="I8" i="3" l="1"/>
  <c r="I18" i="3"/>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M16" i="9"/>
  <c r="L16" i="9"/>
  <c r="H16" i="9"/>
  <c r="G16" i="9"/>
  <c r="M15" i="9"/>
  <c r="L15" i="9"/>
  <c r="H15" i="9"/>
  <c r="G15" i="9"/>
  <c r="K13" i="9"/>
  <c r="J13" i="9"/>
  <c r="I13" i="9"/>
  <c r="K12" i="9"/>
  <c r="J12" i="9"/>
  <c r="I12" i="9"/>
  <c r="K11" i="9"/>
  <c r="J11" i="9"/>
  <c r="I11" i="9"/>
  <c r="K10" i="9"/>
  <c r="J10" i="9"/>
  <c r="K9" i="9"/>
  <c r="J9" i="9"/>
  <c r="I9" i="9"/>
  <c r="K8" i="9"/>
  <c r="J8" i="9"/>
  <c r="I8" i="9"/>
  <c r="K7" i="9"/>
  <c r="J7" i="9"/>
  <c r="I7" i="9"/>
  <c r="K6" i="9"/>
  <c r="J6" i="9"/>
  <c r="I6" i="9"/>
  <c r="K5" i="9"/>
  <c r="J5" i="9"/>
  <c r="I5" i="9"/>
  <c r="E5" i="9" s="1"/>
  <c r="E9" i="9" l="1"/>
  <c r="B9" i="9" s="1"/>
  <c r="E12" i="9"/>
  <c r="B12" i="9" s="1"/>
  <c r="F15" i="9"/>
  <c r="F16" i="9"/>
  <c r="F14" i="9" s="1"/>
  <c r="E16" i="9"/>
  <c r="E15" i="9"/>
  <c r="B15" i="9" s="1"/>
  <c r="E17" i="9"/>
  <c r="B17" i="9" s="1"/>
  <c r="E8" i="9"/>
  <c r="B8" i="9" s="1"/>
  <c r="E11" i="9"/>
  <c r="B11" i="9" s="1"/>
  <c r="E7" i="9"/>
  <c r="B7" i="9" s="1"/>
  <c r="E6" i="9"/>
  <c r="B6" i="9" s="1"/>
  <c r="E10" i="9"/>
  <c r="B10" i="9" s="1"/>
  <c r="E13" i="9"/>
  <c r="B13" i="9" s="1"/>
  <c r="B5" i="9"/>
  <c r="B272" i="9"/>
  <c r="F20" i="9"/>
  <c r="B274" i="9"/>
  <c r="E20" i="9"/>
  <c r="I7" i="3" s="1"/>
  <c r="B16" i="9" l="1"/>
  <c r="F3"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<sst xmlns="http://schemas.openxmlformats.org/spreadsheetml/2006/main" count="4374" uniqueCount="3426">
  <si>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</si>
  <si>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</si>
  <si>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</si>
  <si>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</si>
  <si>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</si>
  <si>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</si>
  <si>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</si>
  <si>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</si>
  <si>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</si>
  <si>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</si>
  <si>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</si>
  <si>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</si>
  <si>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</si>
  <si>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</si>
  <si>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</si>
  <si>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</si>
  <si>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</si>
  <si>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</si>
  <si>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</si>
  <si>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</si>
  <si>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</si>
  <si>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</si>
  <si>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</si>
  <si>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</si>
  <si>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</si>
  <si>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</si>
  <si>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</si>
  <si>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</si>
  <si>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</si>
  <si>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</si>
  <si>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</si>
  <si>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Matije Petra Katančića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</si>
  <si>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</si>
  <si>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</si>
  <si>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</si>
  <si>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</si>
  <si>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</si>
  <si>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</si>
  <si>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</si>
  <si>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</si>
  <si>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</si>
  <si>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</si>
  <si>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</si>
  <si>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</si>
  <si>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</si>
  <si>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</si>
  <si>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</si>
  <si>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</si>
  <si>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</si>
  <si>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10022 - Osnovna škola Matije Petra Katančića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</si>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</sst>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2248804.77</v>
      </c>
      <c r="D2" s="6">
        <f>'PR-RAS'!E6</f>
        <v>2782827.2300000004</v>
      </c>
      <c r="E2" s="6">
        <v>0</v>
      </c>
      <c r="F2" s="6">
        <v>0</v>
      </c>
      <c r="G2" s="7">
        <f t="shared" ref="G2:G264" si="0">(B2/1000)*(C2*1+D2*2)</f>
        <v>7814.4592300000004</v>
      </c>
      <c r="H2" s="7">
        <f t="shared" ref="H2:H264" si="1">ABS(C2-ROUND(C2,0))+ABS(D2-ROUND(D2,0))</f>
        <v>0.46000000042840838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2096364.6400000001</v>
      </c>
      <c r="D46" s="1">
        <f>'PR-RAS'!E50</f>
        <v>2607352.6700000004</v>
      </c>
      <c r="E46" s="1">
        <v>0</v>
      </c>
      <c r="F46" s="1">
        <v>0</v>
      </c>
      <c r="G46" s="2">
        <f t="shared" si="0"/>
        <v>328998.14909999998</v>
      </c>
      <c r="H46" s="2">
        <f t="shared" si="1"/>
        <v>0.68999999947845936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2063472.84</v>
      </c>
      <c r="D64" s="1">
        <f>'PR-RAS'!E68</f>
        <v>2596084.4700000002</v>
      </c>
      <c r="E64" s="1">
        <v>0</v>
      </c>
      <c r="F64" s="1">
        <v>0</v>
      </c>
      <c r="G64" s="2">
        <f t="shared" si="0"/>
        <v>457105.43214000005</v>
      </c>
      <c r="H64" s="2">
        <f t="shared" si="1"/>
        <v>0.63000000012107193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2063472.84</v>
      </c>
      <c r="D65" s="1">
        <f>'PR-RAS'!E69</f>
        <v>2569204.56</v>
      </c>
      <c r="E65" s="1">
        <v>0</v>
      </c>
      <c r="F65" s="1">
        <v>0</v>
      </c>
      <c r="G65" s="2">
        <f t="shared" si="0"/>
        <v>460920.44543999998</v>
      </c>
      <c r="H65" s="2">
        <f t="shared" si="1"/>
        <v>0.59999999986030161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26879.91</v>
      </c>
      <c r="E66" s="1">
        <v>0</v>
      </c>
      <c r="F66" s="1">
        <v>0</v>
      </c>
      <c r="G66" s="2">
        <f t="shared" si="0"/>
        <v>3494.3883000000001</v>
      </c>
      <c r="H66" s="2">
        <f t="shared" si="1"/>
        <v>9.0000000000145519E-2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32891.800000000003</v>
      </c>
      <c r="D70" s="1">
        <f>'PR-RAS'!E74</f>
        <v>11268.2</v>
      </c>
      <c r="E70" s="1">
        <v>0</v>
      </c>
      <c r="F70" s="1">
        <v>0</v>
      </c>
      <c r="G70" s="2">
        <f t="shared" si="0"/>
        <v>3824.5458000000008</v>
      </c>
      <c r="H70" s="2">
        <f t="shared" si="1"/>
        <v>0.39999999999781721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32891.800000000003</v>
      </c>
      <c r="D71" s="1">
        <f>'PR-RAS'!E75</f>
        <v>11268.2</v>
      </c>
      <c r="E71" s="1">
        <v>0</v>
      </c>
      <c r="F71" s="1">
        <v>0</v>
      </c>
      <c r="G71" s="2">
        <f t="shared" si="0"/>
        <v>3879.9740000000006</v>
      </c>
      <c r="H71" s="2">
        <f t="shared" si="1"/>
        <v>0.39999999999781721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1000.38</v>
      </c>
      <c r="D102" s="1">
        <f>'PR-RAS'!E106</f>
        <v>238.9</v>
      </c>
      <c r="E102" s="1">
        <v>0</v>
      </c>
      <c r="F102" s="1">
        <v>0</v>
      </c>
      <c r="G102" s="2">
        <f t="shared" si="0"/>
        <v>149.29618000000002</v>
      </c>
      <c r="H102" s="2">
        <f t="shared" si="1"/>
        <v>0.47999999999998977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1000.38</v>
      </c>
      <c r="D108" s="1">
        <f>'PR-RAS'!E112</f>
        <v>238.9</v>
      </c>
      <c r="E108" s="1">
        <v>0</v>
      </c>
      <c r="F108" s="1">
        <v>0</v>
      </c>
      <c r="G108" s="2">
        <f t="shared" si="0"/>
        <v>158.16526000000002</v>
      </c>
      <c r="H108" s="2">
        <f t="shared" si="1"/>
        <v>0.47999999999998977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1000.38</v>
      </c>
      <c r="D113" s="1">
        <f>'PR-RAS'!E117</f>
        <v>238.9</v>
      </c>
      <c r="E113" s="1">
        <v>0</v>
      </c>
      <c r="F113" s="1">
        <v>0</v>
      </c>
      <c r="G113" s="2">
        <f t="shared" si="0"/>
        <v>165.55616000000001</v>
      </c>
      <c r="H113" s="2">
        <f t="shared" si="1"/>
        <v>0.47999999999998977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33376.379999999997</v>
      </c>
      <c r="D120" s="1">
        <f>'PR-RAS'!E124</f>
        <v>48857.42</v>
      </c>
      <c r="E120" s="1">
        <v>0</v>
      </c>
      <c r="F120" s="1">
        <v>0</v>
      </c>
      <c r="G120" s="2">
        <f t="shared" si="0"/>
        <v>15599.855179999999</v>
      </c>
      <c r="H120" s="2">
        <f t="shared" si="1"/>
        <v>0.79999999999563443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27932.53</v>
      </c>
      <c r="D121" s="1">
        <f>'PR-RAS'!E125</f>
        <v>30747.99</v>
      </c>
      <c r="E121" s="1">
        <v>0</v>
      </c>
      <c r="F121" s="1">
        <v>0</v>
      </c>
      <c r="G121" s="2">
        <f t="shared" si="0"/>
        <v>10731.421200000001</v>
      </c>
      <c r="H121" s="2">
        <f t="shared" si="1"/>
        <v>0.47999999999956344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27932.53</v>
      </c>
      <c r="D123" s="1">
        <f>'PR-RAS'!E127</f>
        <v>30747.99</v>
      </c>
      <c r="E123" s="1">
        <v>0</v>
      </c>
      <c r="F123" s="1">
        <v>0</v>
      </c>
      <c r="G123" s="2">
        <f t="shared" si="0"/>
        <v>10910.27822</v>
      </c>
      <c r="H123" s="2">
        <f t="shared" si="1"/>
        <v>0.47999999999956344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5443.8499999999995</v>
      </c>
      <c r="D124" s="1">
        <f>'PR-RAS'!E128</f>
        <v>18109.43</v>
      </c>
      <c r="E124" s="1">
        <v>0</v>
      </c>
      <c r="F124" s="1">
        <v>0</v>
      </c>
      <c r="G124" s="2">
        <f t="shared" si="0"/>
        <v>5124.5133299999998</v>
      </c>
      <c r="H124" s="2">
        <f t="shared" si="1"/>
        <v>0.58000000000083674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4834.1499999999996</v>
      </c>
      <c r="D125" s="1">
        <f>'PR-RAS'!E129</f>
        <v>8457.49</v>
      </c>
      <c r="E125" s="1">
        <v>0</v>
      </c>
      <c r="F125" s="1">
        <v>0</v>
      </c>
      <c r="G125" s="2">
        <f t="shared" si="0"/>
        <v>2696.8921199999995</v>
      </c>
      <c r="H125" s="2">
        <f t="shared" si="1"/>
        <v>0.63999999999941792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609.70000000000005</v>
      </c>
      <c r="D126" s="1">
        <f>'PR-RAS'!E130</f>
        <v>9651.94</v>
      </c>
      <c r="E126" s="1">
        <v>0</v>
      </c>
      <c r="F126" s="1">
        <v>0</v>
      </c>
      <c r="G126" s="2">
        <f t="shared" si="0"/>
        <v>2489.1975000000002</v>
      </c>
      <c r="H126" s="2">
        <f t="shared" si="1"/>
        <v>0.35999999999944521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118063.37</v>
      </c>
      <c r="D129" s="1">
        <f>'PR-RAS'!E133</f>
        <v>126378.24000000001</v>
      </c>
      <c r="E129" s="1">
        <v>0</v>
      </c>
      <c r="F129" s="1">
        <v>0</v>
      </c>
      <c r="G129" s="2">
        <f t="shared" si="0"/>
        <v>47464.940799999997</v>
      </c>
      <c r="H129" s="2">
        <f t="shared" si="1"/>
        <v>0.61000000000058208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118063.37</v>
      </c>
      <c r="D130" s="1">
        <f>'PR-RAS'!E134</f>
        <v>126378.24000000001</v>
      </c>
      <c r="E130" s="1">
        <v>0</v>
      </c>
      <c r="F130" s="1">
        <v>0</v>
      </c>
      <c r="G130" s="2">
        <f t="shared" si="0"/>
        <v>47835.760649999997</v>
      </c>
      <c r="H130" s="2">
        <f t="shared" si="1"/>
        <v>0.61000000000058208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117739.62</v>
      </c>
      <c r="D131" s="1">
        <f>'PR-RAS'!E135</f>
        <v>121453.99</v>
      </c>
      <c r="E131" s="1">
        <v>0</v>
      </c>
      <c r="F131" s="1">
        <v>0</v>
      </c>
      <c r="G131" s="2">
        <f t="shared" si="0"/>
        <v>46884.188000000002</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323.75</v>
      </c>
      <c r="D132" s="1">
        <f>'PR-RAS'!E136</f>
        <v>4924.25</v>
      </c>
      <c r="E132" s="1">
        <v>0</v>
      </c>
      <c r="F132" s="1">
        <v>0</v>
      </c>
      <c r="G132" s="2">
        <f t="shared" si="0"/>
        <v>1332.56475</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2217031.23</v>
      </c>
      <c r="D147" s="1">
        <f>'PR-RAS'!E151</f>
        <v>2758164.06</v>
      </c>
      <c r="E147" s="1">
        <v>0</v>
      </c>
      <c r="F147" s="1">
        <v>0</v>
      </c>
      <c r="G147" s="2">
        <f t="shared" si="0"/>
        <v>1129070.4650999999</v>
      </c>
      <c r="H147" s="2">
        <f t="shared" si="1"/>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1894041.74</v>
      </c>
      <c r="D148" s="1">
        <f>'PR-RAS'!E152</f>
        <v>2397214.21</v>
      </c>
      <c r="E148" s="1">
        <v>0</v>
      </c>
      <c r="F148" s="1">
        <v>0</v>
      </c>
      <c r="G148" s="2">
        <f t="shared" si="0"/>
        <v>983205.11352000001</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1550025.39</v>
      </c>
      <c r="D149" s="1">
        <f>'PR-RAS'!E153</f>
        <v>1987705.36</v>
      </c>
      <c r="E149" s="1">
        <v>0</v>
      </c>
      <c r="F149" s="1">
        <v>0</v>
      </c>
      <c r="G149" s="2">
        <f t="shared" si="0"/>
        <v>817764.54428000003</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1550025.39</v>
      </c>
      <c r="D150" s="1">
        <f>'PR-RAS'!E154</f>
        <v>1987705.36</v>
      </c>
      <c r="E150" s="1">
        <v>0</v>
      </c>
      <c r="F150" s="1">
        <v>0</v>
      </c>
      <c r="G150" s="2">
        <f t="shared" si="0"/>
        <v>823289.98039000004</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89903</v>
      </c>
      <c r="D154" s="1">
        <f>'PR-RAS'!E158</f>
        <v>85781.13</v>
      </c>
      <c r="E154" s="1">
        <v>0</v>
      </c>
      <c r="F154" s="1">
        <v>0</v>
      </c>
      <c r="G154" s="2">
        <f t="shared" si="0"/>
        <v>40004.184780000003</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254113.35</v>
      </c>
      <c r="D155" s="1">
        <f>'PR-RAS'!E159</f>
        <v>323727.71999999997</v>
      </c>
      <c r="E155" s="1">
        <v>0</v>
      </c>
      <c r="F155" s="1">
        <v>0</v>
      </c>
      <c r="G155" s="2">
        <f t="shared" si="0"/>
        <v>138841.59365999998</v>
      </c>
      <c r="H155" s="2">
        <f t="shared" si="1"/>
        <v>0.63000000003376044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254113.35</v>
      </c>
      <c r="D157" s="1">
        <f>'PR-RAS'!E161</f>
        <v>323727.71999999997</v>
      </c>
      <c r="E157" s="1">
        <v>0</v>
      </c>
      <c r="F157" s="1">
        <v>0</v>
      </c>
      <c r="G157" s="2">
        <f t="shared" si="0"/>
        <v>140644.73123999999</v>
      </c>
      <c r="H157" s="2">
        <f t="shared" si="1"/>
        <v>0.63000000003376044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321083.55000000005</v>
      </c>
      <c r="D159" s="1">
        <f>'PR-RAS'!E163</f>
        <v>359261.47999999992</v>
      </c>
      <c r="E159" s="1">
        <v>0</v>
      </c>
      <c r="F159" s="1">
        <v>0</v>
      </c>
      <c r="G159" s="2">
        <f t="shared" si="0"/>
        <v>164257.82857999997</v>
      </c>
      <c r="H159" s="2">
        <f t="shared" si="1"/>
        <v>0.92999999987659976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77237.740000000005</v>
      </c>
      <c r="D160" s="1">
        <f>'PR-RAS'!E164</f>
        <v>78410.94</v>
      </c>
      <c r="E160" s="1">
        <v>0</v>
      </c>
      <c r="F160" s="1">
        <v>0</v>
      </c>
      <c r="G160" s="2">
        <f t="shared" si="0"/>
        <v>37215.479579999999</v>
      </c>
      <c r="H160" s="2">
        <f t="shared" si="1"/>
        <v>0.319999999992433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11878.86</v>
      </c>
      <c r="D161" s="1">
        <f>'PR-RAS'!E165</f>
        <v>11305.61</v>
      </c>
      <c r="E161" s="1">
        <v>0</v>
      </c>
      <c r="F161" s="1">
        <v>0</v>
      </c>
      <c r="G161" s="2">
        <f t="shared" si="0"/>
        <v>5518.4128000000001</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55567.74</v>
      </c>
      <c r="D162" s="1">
        <f>'PR-RAS'!E166</f>
        <v>57167.77</v>
      </c>
      <c r="E162" s="1">
        <v>0</v>
      </c>
      <c r="F162" s="1">
        <v>0</v>
      </c>
      <c r="G162" s="2">
        <f t="shared" si="0"/>
        <v>27354.428080000002</v>
      </c>
      <c r="H162" s="2">
        <f t="shared" si="1"/>
        <v>0.49000000000523869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5271.38</v>
      </c>
      <c r="D163" s="1">
        <f>'PR-RAS'!E167</f>
        <v>5030.54</v>
      </c>
      <c r="E163" s="1">
        <v>0</v>
      </c>
      <c r="F163" s="1">
        <v>0</v>
      </c>
      <c r="G163" s="2">
        <f t="shared" si="0"/>
        <v>2483.8585199999998</v>
      </c>
      <c r="H163" s="2">
        <f t="shared" si="1"/>
        <v>0.84000000000014552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4519.76</v>
      </c>
      <c r="D164" s="1">
        <f>'PR-RAS'!E168</f>
        <v>4907.0200000000004</v>
      </c>
      <c r="E164" s="1">
        <v>0</v>
      </c>
      <c r="F164" s="1">
        <v>0</v>
      </c>
      <c r="G164" s="2">
        <f t="shared" si="0"/>
        <v>2336.4094000000005</v>
      </c>
      <c r="H164" s="2">
        <f t="shared" si="1"/>
        <v>0.26000000000021828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159484.28</v>
      </c>
      <c r="D165" s="1">
        <f>'PR-RAS'!E169</f>
        <v>178461.57999999996</v>
      </c>
      <c r="E165" s="1">
        <v>0</v>
      </c>
      <c r="F165" s="1">
        <v>0</v>
      </c>
      <c r="G165" s="2">
        <f t="shared" si="0"/>
        <v>84690.820159999988</v>
      </c>
      <c r="H165" s="2">
        <f t="shared" si="1"/>
        <v>0.70000000004074536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12516.98</v>
      </c>
      <c r="D166" s="1">
        <f>'PR-RAS'!E170</f>
        <v>14719.85</v>
      </c>
      <c r="E166" s="1">
        <v>0</v>
      </c>
      <c r="F166" s="1">
        <v>0</v>
      </c>
      <c r="G166" s="2">
        <f t="shared" si="0"/>
        <v>6922.8522000000003</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109736.41</v>
      </c>
      <c r="D167" s="1">
        <f>'PR-RAS'!E171</f>
        <v>122362.28</v>
      </c>
      <c r="E167" s="1">
        <v>0</v>
      </c>
      <c r="F167" s="1">
        <v>0</v>
      </c>
      <c r="G167" s="2">
        <f t="shared" si="0"/>
        <v>58840.52102</v>
      </c>
      <c r="H167" s="2">
        <f t="shared" si="1"/>
        <v>0.69000000000232831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27280.22</v>
      </c>
      <c r="D168" s="1">
        <f>'PR-RAS'!E172</f>
        <v>34075.17</v>
      </c>
      <c r="E168" s="1">
        <v>0</v>
      </c>
      <c r="F168" s="1">
        <v>0</v>
      </c>
      <c r="G168" s="2">
        <f t="shared" si="0"/>
        <v>15936.90352</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8355.75</v>
      </c>
      <c r="D169" s="1">
        <f>'PR-RAS'!E173</f>
        <v>5781.18</v>
      </c>
      <c r="E169" s="1">
        <v>0</v>
      </c>
      <c r="F169" s="1">
        <v>0</v>
      </c>
      <c r="G169" s="2">
        <f t="shared" si="0"/>
        <v>3346.2424800000003</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887.78</v>
      </c>
      <c r="D170" s="1">
        <f>'PR-RAS'!E174</f>
        <v>647.29999999999995</v>
      </c>
      <c r="E170" s="1">
        <v>0</v>
      </c>
      <c r="F170" s="1">
        <v>0</v>
      </c>
      <c r="G170" s="2">
        <f t="shared" si="0"/>
        <v>368.82222000000002</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707.14</v>
      </c>
      <c r="D172" s="1">
        <f>'PR-RAS'!E176</f>
        <v>875.8</v>
      </c>
      <c r="E172" s="1">
        <v>0</v>
      </c>
      <c r="F172" s="1">
        <v>0</v>
      </c>
      <c r="G172" s="2">
        <f t="shared" si="0"/>
        <v>420.44454000000002</v>
      </c>
      <c r="H172" s="2">
        <f t="shared" si="1"/>
        <v>0.34000000000003183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51808.130000000005</v>
      </c>
      <c r="D173" s="1">
        <f>'PR-RAS'!E177</f>
        <v>56536.73</v>
      </c>
      <c r="E173" s="1">
        <v>0</v>
      </c>
      <c r="F173" s="1">
        <v>0</v>
      </c>
      <c r="G173" s="2">
        <f t="shared" si="0"/>
        <v>28359.63348</v>
      </c>
      <c r="H173" s="2">
        <f t="shared" si="1"/>
        <v>0.40000000000145519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3765.25</v>
      </c>
      <c r="D174" s="1">
        <f>'PR-RAS'!E178</f>
        <v>4570.38</v>
      </c>
      <c r="E174" s="1">
        <v>0</v>
      </c>
      <c r="F174" s="1">
        <v>0</v>
      </c>
      <c r="G174" s="2">
        <f t="shared" si="0"/>
        <v>2232.7397299999998</v>
      </c>
      <c r="H174" s="2">
        <f t="shared" si="1"/>
        <v>0.63000000000010914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14595.31</v>
      </c>
      <c r="D175" s="1">
        <f>'PR-RAS'!E179</f>
        <v>9238.36</v>
      </c>
      <c r="E175" s="1">
        <v>0</v>
      </c>
      <c r="F175" s="1">
        <v>0</v>
      </c>
      <c r="G175" s="2">
        <f t="shared" si="0"/>
        <v>5754.5332199999993</v>
      </c>
      <c r="H175" s="2">
        <f t="shared" si="1"/>
        <v>0.67000000000007276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604.73</v>
      </c>
      <c r="D176" s="1">
        <f>'PR-RAS'!E180</f>
        <v>0</v>
      </c>
      <c r="E176" s="1">
        <v>0</v>
      </c>
      <c r="F176" s="1">
        <v>0</v>
      </c>
      <c r="G176" s="2">
        <f t="shared" si="0"/>
        <v>105.82774999999999</v>
      </c>
      <c r="H176" s="2">
        <f t="shared" si="1"/>
        <v>0.26999999999998181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6853.52</v>
      </c>
      <c r="D177" s="1">
        <f>'PR-RAS'!E181</f>
        <v>10429.77</v>
      </c>
      <c r="E177" s="1">
        <v>0</v>
      </c>
      <c r="F177" s="1">
        <v>0</v>
      </c>
      <c r="G177" s="2">
        <f t="shared" si="0"/>
        <v>4877.49856</v>
      </c>
      <c r="H177" s="2">
        <f t="shared" si="1"/>
        <v>0.70999999999912689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2756.76</v>
      </c>
      <c r="D178" s="1">
        <f>'PR-RAS'!E182</f>
        <v>3642.75</v>
      </c>
      <c r="E178" s="1">
        <v>0</v>
      </c>
      <c r="F178" s="1">
        <v>0</v>
      </c>
      <c r="G178" s="2">
        <f t="shared" si="0"/>
        <v>1777.48002</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5461.18</v>
      </c>
      <c r="D179" s="1">
        <f>'PR-RAS'!E183</f>
        <v>5520.04</v>
      </c>
      <c r="E179" s="1">
        <v>0</v>
      </c>
      <c r="F179" s="1">
        <v>0</v>
      </c>
      <c r="G179" s="2">
        <f t="shared" si="0"/>
        <v>2937.2242800000004</v>
      </c>
      <c r="H179" s="2">
        <f t="shared" si="1"/>
        <v>0.22000000000025466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16010.55</v>
      </c>
      <c r="D180" s="1">
        <f>'PR-RAS'!E184</f>
        <v>21035.43</v>
      </c>
      <c r="E180" s="1">
        <v>0</v>
      </c>
      <c r="F180" s="1">
        <v>0</v>
      </c>
      <c r="G180" s="2">
        <f t="shared" si="0"/>
        <v>10396.572389999999</v>
      </c>
      <c r="H180" s="2">
        <f t="shared" si="1"/>
        <v>0.88000000000101863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2100</v>
      </c>
      <c r="E181" s="1">
        <v>0</v>
      </c>
      <c r="F181" s="1">
        <v>0</v>
      </c>
      <c r="G181" s="2">
        <f t="shared" si="0"/>
        <v>756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1760.83</v>
      </c>
      <c r="D182" s="1">
        <f>'PR-RAS'!E186</f>
        <v>0</v>
      </c>
      <c r="E182" s="1">
        <v>0</v>
      </c>
      <c r="F182" s="1">
        <v>0</v>
      </c>
      <c r="G182" s="2">
        <f t="shared" si="0"/>
        <v>318.71022999999997</v>
      </c>
      <c r="H182" s="2">
        <f t="shared" si="1"/>
        <v>0.17000000000007276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32553.4</v>
      </c>
      <c r="D184" s="1">
        <f>'PR-RAS'!E188</f>
        <v>45852.229999999996</v>
      </c>
      <c r="E184" s="1">
        <v>0</v>
      </c>
      <c r="F184" s="1">
        <v>0</v>
      </c>
      <c r="G184" s="2">
        <f t="shared" si="0"/>
        <v>22739.188379999996</v>
      </c>
      <c r="H184" s="2">
        <f t="shared" si="1"/>
        <v>0.62999999999738066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39.19</v>
      </c>
      <c r="D187" s="1">
        <f>'PR-RAS'!E191</f>
        <v>38.74</v>
      </c>
      <c r="E187" s="1">
        <v>0</v>
      </c>
      <c r="F187" s="1">
        <v>0</v>
      </c>
      <c r="G187" s="2">
        <f t="shared" si="0"/>
        <v>21.700620000000001</v>
      </c>
      <c r="H187" s="2">
        <f t="shared" si="1"/>
        <v>0.44999999999999574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1035.2</v>
      </c>
      <c r="D188" s="1">
        <f>'PR-RAS'!E192</f>
        <v>938.09</v>
      </c>
      <c r="E188" s="1">
        <v>0</v>
      </c>
      <c r="F188" s="1">
        <v>0</v>
      </c>
      <c r="G188" s="2">
        <f t="shared" si="0"/>
        <v>544.42806000000007</v>
      </c>
      <c r="H188" s="2">
        <f t="shared" si="1"/>
        <v>0.29000000000007731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5188.2</v>
      </c>
      <c r="D189" s="1">
        <f>'PR-RAS'!E193</f>
        <v>4900.91</v>
      </c>
      <c r="E189" s="1">
        <v>0</v>
      </c>
      <c r="F189" s="1">
        <v>0</v>
      </c>
      <c r="G189" s="2">
        <f t="shared" si="0"/>
        <v>2818.1237599999999</v>
      </c>
      <c r="H189" s="2">
        <f t="shared" si="1"/>
        <v>0.28999999999996362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26290.81</v>
      </c>
      <c r="D191" s="1">
        <f>'PR-RAS'!E195</f>
        <v>39974.49</v>
      </c>
      <c r="E191" s="1">
        <v>0</v>
      </c>
      <c r="F191" s="1">
        <v>0</v>
      </c>
      <c r="G191" s="2">
        <f t="shared" si="0"/>
        <v>20185.560099999999</v>
      </c>
      <c r="H191" s="2">
        <f t="shared" si="1"/>
        <v>0.67999999999665306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660.46</v>
      </c>
      <c r="D248" s="1">
        <f>'PR-RAS'!E252</f>
        <v>437.37</v>
      </c>
      <c r="E248" s="1">
        <v>0</v>
      </c>
      <c r="F248" s="1">
        <v>0</v>
      </c>
      <c r="G248" s="2">
        <f t="shared" si="0"/>
        <v>379.19440000000003</v>
      </c>
      <c r="H248" s="2">
        <f t="shared" si="1"/>
        <v>0.83000000000004093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660.46</v>
      </c>
      <c r="D255" s="1">
        <f>'PR-RAS'!E259</f>
        <v>437.37</v>
      </c>
      <c r="E255" s="1">
        <v>0</v>
      </c>
      <c r="F255" s="1">
        <v>0</v>
      </c>
      <c r="G255" s="2">
        <f t="shared" si="0"/>
        <v>389.94080000000002</v>
      </c>
      <c r="H255" s="2">
        <f t="shared" si="1"/>
        <v>0.83000000000004093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660.46</v>
      </c>
      <c r="D257" s="1">
        <f>'PR-RAS'!E261</f>
        <v>437.37</v>
      </c>
      <c r="E257" s="1">
        <v>0</v>
      </c>
      <c r="F257" s="1">
        <v>0</v>
      </c>
      <c r="G257" s="2">
        <f t="shared" si="0"/>
        <v>393.01120000000003</v>
      </c>
      <c r="H257" s="2">
        <f t="shared" si="1"/>
        <v>0.83000000000004093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1245.48</v>
      </c>
      <c r="D259" s="1">
        <f>'PR-RAS'!E263</f>
        <v>1251</v>
      </c>
      <c r="E259" s="1">
        <v>0</v>
      </c>
      <c r="F259" s="1">
        <v>0</v>
      </c>
      <c r="G259" s="2">
        <f t="shared" si="0"/>
        <v>966.84984000000009</v>
      </c>
      <c r="H259" s="2">
        <f t="shared" si="1"/>
        <v>0.48000000000001819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1245.48</v>
      </c>
      <c r="D260" s="1">
        <f>'PR-RAS'!E264</f>
        <v>1251</v>
      </c>
      <c r="E260" s="1">
        <v>0</v>
      </c>
      <c r="F260" s="1">
        <v>0</v>
      </c>
      <c r="G260" s="2">
        <f t="shared" si="0"/>
        <v>970.59732000000008</v>
      </c>
      <c r="H260" s="2">
        <f t="shared" si="1"/>
        <v>0.48000000000001819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1245.48</v>
      </c>
      <c r="D262" s="1">
        <f>'PR-RAS'!E266</f>
        <v>1251</v>
      </c>
      <c r="E262" s="1">
        <v>0</v>
      </c>
      <c r="F262" s="1">
        <v>0</v>
      </c>
      <c r="G262" s="2">
        <f t="shared" si="0"/>
        <v>978.09228000000007</v>
      </c>
      <c r="H262" s="2">
        <f t="shared" si="1"/>
        <v>0.48000000000001819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2217031.23</v>
      </c>
      <c r="D285" s="1">
        <f>'PR-RAS'!E289</f>
        <v>2758164.06</v>
      </c>
      <c r="E285" s="1">
        <v>0</v>
      </c>
      <c r="F285" s="1">
        <v>0</v>
      </c>
      <c r="G285" s="2">
        <f t="shared" si="8"/>
        <v>2196274.0553999995</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31773.540000000037</v>
      </c>
      <c r="D286" s="1">
        <f>'PR-RAS'!E290</f>
        <v>24663.170000000391</v>
      </c>
      <c r="E286" s="1">
        <v>0</v>
      </c>
      <c r="F286" s="1">
        <v>0</v>
      </c>
      <c r="G286" s="2">
        <f t="shared" si="8"/>
        <v>23113.465800000231</v>
      </c>
      <c r="H286" s="2">
        <f t="shared" si="9"/>
        <v>0.63000000035390258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24203.11</v>
      </c>
      <c r="D288" s="1">
        <f>'PR-RAS'!E292</f>
        <v>24126.5</v>
      </c>
      <c r="E288" s="1">
        <v>0</v>
      </c>
      <c r="F288" s="1">
        <v>0</v>
      </c>
      <c r="G288" s="2">
        <f t="shared" si="8"/>
        <v>20794.903569999999</v>
      </c>
      <c r="H288" s="2">
        <f t="shared" si="9"/>
        <v>0.61000000000058208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6272.44</v>
      </c>
      <c r="D290" s="1">
        <f>'PR-RAS'!E294</f>
        <v>5757.06</v>
      </c>
      <c r="E290" s="1">
        <v>0</v>
      </c>
      <c r="F290" s="1">
        <v>0</v>
      </c>
      <c r="G290" s="2">
        <f t="shared" si="8"/>
        <v>5140.3158400000002</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6065.55</v>
      </c>
      <c r="D291" s="1">
        <f>'PR-RAS'!E295</f>
        <v>5757.06</v>
      </c>
      <c r="E291" s="1">
        <v>0</v>
      </c>
      <c r="F291" s="1">
        <v>0</v>
      </c>
      <c r="G291" s="2">
        <f t="shared" si="8"/>
        <v>5098.1043</v>
      </c>
      <c r="H291" s="2">
        <f t="shared" si="9"/>
        <v>0.51000000000021828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31717.089999999997</v>
      </c>
      <c r="D345" s="1">
        <f>'PR-RAS'!E350</f>
        <v>50768.380000000005</v>
      </c>
      <c r="E345" s="1">
        <v>0</v>
      </c>
      <c r="F345" s="1">
        <v>0</v>
      </c>
      <c r="G345" s="2">
        <f t="shared" si="8"/>
        <v>45839.324399999998</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31717.089999999997</v>
      </c>
      <c r="D358" s="1">
        <f>'PR-RAS'!E363</f>
        <v>50768.380000000005</v>
      </c>
      <c r="E358" s="1">
        <v>0</v>
      </c>
      <c r="F358" s="1">
        <v>0</v>
      </c>
      <c r="G358" s="2">
        <f t="shared" si="8"/>
        <v>47571.624450000003</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54.75</v>
      </c>
      <c r="D359" s="1">
        <f>'PR-RAS'!E364</f>
        <v>0</v>
      </c>
      <c r="E359" s="1">
        <v>0</v>
      </c>
      <c r="F359" s="1">
        <v>0</v>
      </c>
      <c r="G359" s="2">
        <f t="shared" si="8"/>
        <v>19.6005</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54.75</v>
      </c>
      <c r="D361" s="1">
        <f>'PR-RAS'!E366</f>
        <v>0</v>
      </c>
      <c r="E361" s="1">
        <v>0</v>
      </c>
      <c r="F361" s="1">
        <v>0</v>
      </c>
      <c r="G361" s="2">
        <f t="shared" si="8"/>
        <v>19.71</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8777.99</v>
      </c>
      <c r="D364" s="1">
        <f>'PR-RAS'!E369</f>
        <v>22454.84</v>
      </c>
      <c r="E364" s="1">
        <v>0</v>
      </c>
      <c r="F364" s="1">
        <v>0</v>
      </c>
      <c r="G364" s="2">
        <f t="shared" si="8"/>
        <v>19488.624209999998</v>
      </c>
      <c r="H364" s="2">
        <f t="shared" si="9"/>
        <v>0.17000000000007276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5049.0200000000004</v>
      </c>
      <c r="D365" s="1">
        <f>'PR-RAS'!E370</f>
        <v>12972.89</v>
      </c>
      <c r="E365" s="1">
        <v>0</v>
      </c>
      <c r="F365" s="1">
        <v>0</v>
      </c>
      <c r="G365" s="2">
        <f t="shared" si="8"/>
        <v>11282.107199999999</v>
      </c>
      <c r="H365" s="2">
        <f t="shared" si="9"/>
        <v>0.13000000000101863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1369.04</v>
      </c>
      <c r="D370" s="1">
        <f>'PR-RAS'!E375</f>
        <v>344.78</v>
      </c>
      <c r="E370" s="1">
        <v>0</v>
      </c>
      <c r="F370" s="1">
        <v>0</v>
      </c>
      <c r="G370" s="2">
        <f t="shared" si="8"/>
        <v>759.62339999999995</v>
      </c>
      <c r="H370" s="2">
        <f t="shared" si="9"/>
        <v>0.25999999999999091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2359.9299999999998</v>
      </c>
      <c r="D371" s="1">
        <f>'PR-RAS'!E376</f>
        <v>9137.17</v>
      </c>
      <c r="E371" s="1">
        <v>0</v>
      </c>
      <c r="F371" s="1">
        <v>0</v>
      </c>
      <c r="G371" s="2">
        <f t="shared" si="8"/>
        <v>7634.6799000000001</v>
      </c>
      <c r="H371" s="2">
        <f t="shared" si="9"/>
        <v>0.24000000000023647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22884.35</v>
      </c>
      <c r="D378" s="1">
        <f>'PR-RAS'!E383</f>
        <v>28313.54</v>
      </c>
      <c r="E378" s="1">
        <v>0</v>
      </c>
      <c r="F378" s="1">
        <v>0</v>
      </c>
      <c r="G378" s="2">
        <f t="shared" si="8"/>
        <v>29975.809109999998</v>
      </c>
      <c r="H378" s="2">
        <f t="shared" si="9"/>
        <v>0.80999999999767169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22884.35</v>
      </c>
      <c r="D379" s="1">
        <f>'PR-RAS'!E384</f>
        <v>28313.54</v>
      </c>
      <c r="E379" s="1">
        <v>0</v>
      </c>
      <c r="F379" s="1">
        <v>0</v>
      </c>
      <c r="G379" s="2">
        <f t="shared" si="8"/>
        <v>30055.320539999997</v>
      </c>
      <c r="H379" s="2">
        <f t="shared" si="9"/>
        <v>0.80999999999767169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31717.089999999997</v>
      </c>
      <c r="D403" s="1">
        <f>'PR-RAS'!E408</f>
        <v>50768.380000000005</v>
      </c>
      <c r="E403" s="1">
        <v>0</v>
      </c>
      <c r="F403" s="1">
        <v>0</v>
      </c>
      <c r="G403" s="2">
        <f t="shared" si="8"/>
        <v>53568.047700000003</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2248804.77</v>
      </c>
      <c r="D407" s="1">
        <f>'PR-RAS'!E412</f>
        <v>2782827.2300000004</v>
      </c>
      <c r="E407" s="1">
        <v>0</v>
      </c>
      <c r="F407" s="1">
        <v>0</v>
      </c>
      <c r="G407" s="2">
        <f t="shared" si="8"/>
        <v>3172670.4473800003</v>
      </c>
      <c r="H407" s="2">
        <f t="shared" si="9"/>
        <v>0.46000000042840838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2248748.3199999998</v>
      </c>
      <c r="D408" s="1">
        <f>'PR-RAS'!E413</f>
        <v>2808932.44</v>
      </c>
      <c r="E408" s="1">
        <v>0</v>
      </c>
      <c r="F408" s="1">
        <v>0</v>
      </c>
      <c r="G408" s="2">
        <f t="shared" si="8"/>
        <v>3201711.5723999995</v>
      </c>
      <c r="H408" s="2">
        <f t="shared" si="9"/>
        <v>0.75999999977648258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56.450000000186265</v>
      </c>
      <c r="D409" s="1">
        <f>'PR-RAS'!E414</f>
        <v>0</v>
      </c>
      <c r="E409" s="1">
        <v>0</v>
      </c>
      <c r="F409" s="1">
        <v>0</v>
      </c>
      <c r="G409" s="2">
        <f t="shared" si="8"/>
        <v>23.031600000075994</v>
      </c>
      <c r="H409" s="2">
        <f t="shared" si="9"/>
        <v>0.45000000018626451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26105.209999999497</v>
      </c>
      <c r="E410" s="1">
        <v>0</v>
      </c>
      <c r="F410" s="1">
        <v>0</v>
      </c>
      <c r="G410" s="2">
        <f t="shared" si="8"/>
        <v>21354.061779999589</v>
      </c>
      <c r="H410" s="2">
        <f t="shared" si="9"/>
        <v>0.20999999949708581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24203.11</v>
      </c>
      <c r="D411" s="1">
        <f>'PR-RAS'!E416</f>
        <v>24126.5</v>
      </c>
      <c r="E411" s="1">
        <v>0</v>
      </c>
      <c r="F411" s="1">
        <v>0</v>
      </c>
      <c r="G411" s="2">
        <f t="shared" si="8"/>
        <v>29707.005099999998</v>
      </c>
      <c r="H411" s="2">
        <f t="shared" si="9"/>
        <v>0.61000000000058208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6272.44</v>
      </c>
      <c r="D413" s="1">
        <f>'PR-RAS'!E418</f>
        <v>5757.06</v>
      </c>
      <c r="E413" s="1">
        <v>0</v>
      </c>
      <c r="F413" s="1">
        <v>0</v>
      </c>
      <c r="G413" s="2">
        <f t="shared" si="8"/>
        <v>7328.0627199999999</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2248804.77</v>
      </c>
      <c r="D633" s="1">
        <f>'PR-RAS'!E639</f>
        <v>2782827.2300000004</v>
      </c>
      <c r="E633" s="1">
        <v>0</v>
      </c>
      <c r="F633" s="1">
        <v>0</v>
      </c>
      <c r="G633" s="2">
        <f t="shared" si="10"/>
        <v>4938738.23336</v>
      </c>
      <c r="H633" s="2">
        <f t="shared" si="11"/>
        <v>0.46000000042840838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2248748.3199999998</v>
      </c>
      <c r="D634" s="1">
        <f>'PR-RAS'!E640</f>
        <v>2808932.44</v>
      </c>
      <c r="E634" s="1">
        <v>0</v>
      </c>
      <c r="F634" s="1">
        <v>0</v>
      </c>
      <c r="G634" s="2">
        <f t="shared" si="10"/>
        <v>4979566.1555999992</v>
      </c>
      <c r="H634" s="2">
        <f t="shared" si="11"/>
        <v>0.75999999977648258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56.450000000186265</v>
      </c>
      <c r="D635" s="1">
        <f>'PR-RAS'!E641</f>
        <v>0</v>
      </c>
      <c r="E635" s="1">
        <v>0</v>
      </c>
      <c r="F635" s="1">
        <v>0</v>
      </c>
      <c r="G635" s="2">
        <f t="shared" si="10"/>
        <v>35.789300000118089</v>
      </c>
      <c r="H635" s="2">
        <f t="shared" si="11"/>
        <v>0.45000000018626451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26105.209999999497</v>
      </c>
      <c r="E636" s="1">
        <v>0</v>
      </c>
      <c r="F636" s="1">
        <v>0</v>
      </c>
      <c r="G636" s="2">
        <f t="shared" si="10"/>
        <v>33153.616699999358</v>
      </c>
      <c r="H636" s="2">
        <f t="shared" si="11"/>
        <v>0.20999999949708581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24203.11</v>
      </c>
      <c r="D637" s="1">
        <f>'PR-RAS'!E643</f>
        <v>24126.5</v>
      </c>
      <c r="E637" s="1">
        <v>0</v>
      </c>
      <c r="F637" s="1">
        <v>0</v>
      </c>
      <c r="G637" s="2">
        <f t="shared" si="10"/>
        <v>46082.085960000004</v>
      </c>
      <c r="H637" s="2">
        <f t="shared" si="11"/>
        <v>0.61000000000058208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24259.560000000187</v>
      </c>
      <c r="D639" s="1">
        <f>'PR-RAS'!E645</f>
        <v>0</v>
      </c>
      <c r="E639" s="1">
        <v>0</v>
      </c>
      <c r="F639" s="1">
        <v>0</v>
      </c>
      <c r="G639" s="2">
        <f t="shared" si="10"/>
        <v>15477.599280000119</v>
      </c>
      <c r="H639" s="2">
        <f t="shared" si="11"/>
        <v>0.43999999981315341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1978.7099999994971</v>
      </c>
      <c r="E640" s="1">
        <v>0</v>
      </c>
      <c r="F640" s="1">
        <v>0</v>
      </c>
      <c r="G640" s="2">
        <f t="shared" si="10"/>
        <v>2528.7913799993571</v>
      </c>
      <c r="H640" s="2">
        <f t="shared" si="11"/>
        <v>0.29000000050291419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171937.84</v>
      </c>
      <c r="D641" s="1">
        <f>'PR-RAS'!E647</f>
        <v>207718.72</v>
      </c>
      <c r="E641" s="1">
        <v>0</v>
      </c>
      <c r="F641" s="1">
        <v>0</v>
      </c>
      <c r="G641" s="2">
        <f t="shared" si="10"/>
        <v>375920.17920000001</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95814.84</v>
      </c>
      <c r="D643" s="1">
        <f>'PR-RAS'!E650</f>
        <v>90675</v>
      </c>
      <c r="E643" s="1">
        <v>0</v>
      </c>
      <c r="F643" s="1">
        <v>0</v>
      </c>
      <c r="G643" s="2">
        <f t="shared" si="10"/>
        <v>177939.82728</v>
      </c>
      <c r="H643" s="2">
        <f t="shared" si="11"/>
        <v>0.16000000000349246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95814.84</v>
      </c>
      <c r="D644" s="1">
        <f>'PR-RAS'!E651</f>
        <v>90675</v>
      </c>
      <c r="E644" s="1">
        <v>0</v>
      </c>
      <c r="F644" s="1">
        <v>0</v>
      </c>
      <c r="G644" s="2">
        <f t="shared" si="10"/>
        <v>178216.99211999998</v>
      </c>
      <c r="H644" s="2">
        <f t="shared" si="11"/>
        <v>0.16000000000349246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96</v>
      </c>
      <c r="D647" s="1">
        <f>'PR-RAS'!E654</f>
        <v>96</v>
      </c>
      <c r="E647" s="1">
        <v>0</v>
      </c>
      <c r="F647" s="1">
        <v>0</v>
      </c>
      <c r="G647" s="2">
        <f t="shared" si="10"/>
        <v>186.048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90</v>
      </c>
      <c r="E649" s="1">
        <v>0</v>
      </c>
      <c r="F649" s="1">
        <v>0</v>
      </c>
      <c r="G649" s="2">
        <f t="shared" si="10"/>
        <v>173.66400000000002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2060308.84</v>
      </c>
      <c r="D668" s="1">
        <f>'PR-RAS'!E675</f>
        <v>2568104.56</v>
      </c>
      <c r="E668" s="1">
        <v>0</v>
      </c>
      <c r="F668" s="1">
        <v>0</v>
      </c>
      <c r="G668" s="2">
        <f t="shared" si="10"/>
        <v>4800077.4793199999</v>
      </c>
      <c r="H668" s="2">
        <f t="shared" si="11"/>
        <v>0.59999999986030161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3164</v>
      </c>
      <c r="D669" s="1">
        <f>'PR-RAS'!E676</f>
        <v>1100</v>
      </c>
      <c r="E669" s="1">
        <v>0</v>
      </c>
      <c r="F669" s="1">
        <v>0</v>
      </c>
      <c r="G669" s="2">
        <f t="shared" si="10"/>
        <v>3583.152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26879.91</v>
      </c>
      <c r="E670" s="1">
        <v>0</v>
      </c>
      <c r="F670" s="1">
        <v>0</v>
      </c>
      <c r="G670" s="2">
        <f t="shared" si="10"/>
        <v>35965.319580000003</v>
      </c>
      <c r="H670" s="2">
        <f t="shared" si="11"/>
        <v>9.0000000000145519E-2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32891.800000000003</v>
      </c>
      <c r="D687" s="1">
        <f>'PR-RAS'!E694</f>
        <v>11268.2</v>
      </c>
      <c r="E687" s="1">
        <v>0</v>
      </c>
      <c r="F687" s="1">
        <v>0</v>
      </c>
      <c r="G687" s="2">
        <f t="shared" si="10"/>
        <v>38023.745200000005</v>
      </c>
      <c r="H687" s="2">
        <f t="shared" si="11"/>
        <v>0.39999999999781721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1000.38</v>
      </c>
      <c r="D703" s="1">
        <f>'PR-RAS'!E710</f>
        <v>238.9</v>
      </c>
      <c r="E703" s="1">
        <v>0</v>
      </c>
      <c r="F703" s="1">
        <v>0</v>
      </c>
      <c r="G703" s="2">
        <f t="shared" si="10"/>
        <v>1037.68236</v>
      </c>
      <c r="H703" s="2">
        <f t="shared" si="11"/>
        <v>0.47999999999998977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8552.9</v>
      </c>
      <c r="D709" s="1">
        <f>'PR-RAS'!E716</f>
        <v>0</v>
      </c>
      <c r="E709" s="1">
        <v>0</v>
      </c>
      <c r="F709" s="1">
        <v>0</v>
      </c>
      <c r="G709" s="2">
        <f t="shared" si="10"/>
        <v>6055.453199999999</v>
      </c>
      <c r="H709" s="2">
        <f t="shared" si="11"/>
        <v>0.1000000000003638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5452.28</v>
      </c>
      <c r="D710" s="1">
        <f>'PR-RAS'!E717</f>
        <v>1765.76</v>
      </c>
      <c r="E710" s="1">
        <v>0</v>
      </c>
      <c r="F710" s="1">
        <v>0</v>
      </c>
      <c r="G710" s="2">
        <f t="shared" si="10"/>
        <v>6369.5141999999987</v>
      </c>
      <c r="H710" s="2">
        <f t="shared" si="11"/>
        <v>0.51999999999975444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55567.74</v>
      </c>
      <c r="D711" s="1">
        <f>'PR-RAS'!E718</f>
        <v>57167.77</v>
      </c>
      <c r="E711" s="1">
        <v>0</v>
      </c>
      <c r="F711" s="1">
        <v>0</v>
      </c>
      <c r="G711" s="2">
        <f t="shared" si="10"/>
        <v>120631.32879999999</v>
      </c>
      <c r="H711" s="2">
        <f t="shared" si="11"/>
        <v>0.49000000000523869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5068.7700000000004</v>
      </c>
      <c r="D713" s="1">
        <f>'PR-RAS'!E720</f>
        <v>5127.68</v>
      </c>
      <c r="E713" s="1">
        <v>0</v>
      </c>
      <c r="F713" s="1">
        <v>0</v>
      </c>
      <c r="G713" s="2">
        <f t="shared" si="10"/>
        <v>10910.780560000001</v>
      </c>
      <c r="H713" s="2">
        <f t="shared" si="11"/>
        <v>0.5499999999992724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3943.98</v>
      </c>
      <c r="D714" s="1">
        <f>'PR-RAS'!E721</f>
        <v>2850.5</v>
      </c>
      <c r="E714" s="1">
        <v>0</v>
      </c>
      <c r="F714" s="1">
        <v>0</v>
      </c>
      <c r="G714" s="2">
        <f t="shared" si="10"/>
        <v>6876.8707399999994</v>
      </c>
      <c r="H714" s="2">
        <f t="shared" si="11"/>
        <v>0.51999999999998181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10220.89</v>
      </c>
      <c r="D715" s="1">
        <f>'PR-RAS'!E722</f>
        <v>17054.25</v>
      </c>
      <c r="E715" s="1">
        <v>0</v>
      </c>
      <c r="F715" s="1">
        <v>0</v>
      </c>
      <c r="G715" s="2">
        <f t="shared" si="10"/>
        <v>31651.184459999997</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660.46</v>
      </c>
      <c r="D821" s="1">
        <f>'PR-RAS'!E828</f>
        <v>437.37</v>
      </c>
      <c r="E821" s="1">
        <v>0</v>
      </c>
      <c r="F821" s="1">
        <v>0</v>
      </c>
      <c r="G821" s="2">
        <f t="shared" si="18"/>
        <v>1258.864</v>
      </c>
      <c r="H821" s="2">
        <f t="shared" si="19"/>
        <v>0.83000000000004093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855280.97000000009</v>
      </c>
      <c r="D984" s="6">
        <f>BILANCA!E6</f>
        <v>844543.2</v>
      </c>
      <c r="E984" s="6">
        <v>0</v>
      </c>
      <c r="F984" s="6">
        <v>0</v>
      </c>
      <c r="G984" s="7">
        <f t="shared" ref="G984:G1241" si="22">B984/1000*C984+B984/500*D984</f>
        <v>2544.3673699999999</v>
      </c>
      <c r="H984" s="7">
        <f t="shared" si="19"/>
        <v>0.22999999986495823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592576.32000000007</v>
      </c>
      <c r="D985" s="1">
        <f>BILANCA!E7</f>
        <v>604548.57999999996</v>
      </c>
      <c r="E985" s="1">
        <v>0</v>
      </c>
      <c r="F985" s="1">
        <v>0</v>
      </c>
      <c r="G985" s="2">
        <f t="shared" si="22"/>
        <v>3603.3469600000003</v>
      </c>
      <c r="H985" s="2">
        <f t="shared" si="19"/>
        <v>0.7400000001071021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1645.77</v>
      </c>
      <c r="D986" s="1">
        <f>BILANCA!E8</f>
        <v>1645.77</v>
      </c>
      <c r="E986" s="1">
        <v>0</v>
      </c>
      <c r="F986" s="1">
        <v>0</v>
      </c>
      <c r="G986" s="2">
        <f t="shared" si="22"/>
        <v>14.81193</v>
      </c>
      <c r="H986" s="2">
        <f t="shared" si="19"/>
        <v>0.46000000000003638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73</v>
      </c>
      <c r="D987" s="1">
        <f>BILANCA!E9</f>
        <v>73</v>
      </c>
      <c r="E987" s="1">
        <v>0</v>
      </c>
      <c r="F987" s="1">
        <v>0</v>
      </c>
      <c r="G987" s="2">
        <f t="shared" si="22"/>
        <v>0.87599999999999989</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1572.77</v>
      </c>
      <c r="D988" s="1">
        <f>BILANCA!E10</f>
        <v>1572.77</v>
      </c>
      <c r="E988" s="1">
        <v>0</v>
      </c>
      <c r="F988" s="1">
        <v>0</v>
      </c>
      <c r="G988" s="2">
        <f t="shared" si="22"/>
        <v>23.591550000000002</v>
      </c>
      <c r="H988" s="2">
        <f t="shared" si="19"/>
        <v>0.46000000000003638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590930.55000000005</v>
      </c>
      <c r="D990" s="1">
        <f>BILANCA!E12</f>
        <v>602902.80999999994</v>
      </c>
      <c r="E990" s="1">
        <v>0</v>
      </c>
      <c r="F990" s="1">
        <v>0</v>
      </c>
      <c r="G990" s="2">
        <f t="shared" si="22"/>
        <v>12577.153190000001</v>
      </c>
      <c r="H990" s="2">
        <f t="shared" si="19"/>
        <v>0.64000000001396984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529874.24</v>
      </c>
      <c r="D991" s="1">
        <f>BILANCA!E13</f>
        <v>509787.68999999994</v>
      </c>
      <c r="E991" s="1">
        <v>0</v>
      </c>
      <c r="F991" s="1">
        <v>0</v>
      </c>
      <c r="G991" s="2">
        <f t="shared" si="22"/>
        <v>12395.596959999999</v>
      </c>
      <c r="H991" s="2">
        <f t="shared" si="19"/>
        <v>0.55000000004656613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1607110.42</v>
      </c>
      <c r="D993" s="1">
        <f>BILANCA!E15</f>
        <v>1607110.42</v>
      </c>
      <c r="E993" s="1">
        <v>0</v>
      </c>
      <c r="F993" s="1">
        <v>0</v>
      </c>
      <c r="G993" s="2">
        <f t="shared" si="22"/>
        <v>48213.312599999997</v>
      </c>
      <c r="H993" s="2">
        <f t="shared" si="19"/>
        <v>0.83999999985098839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1077236.18</v>
      </c>
      <c r="D996" s="1">
        <f>BILANCA!E18</f>
        <v>1097322.73</v>
      </c>
      <c r="E996" s="1">
        <v>0</v>
      </c>
      <c r="F996" s="1">
        <v>0</v>
      </c>
      <c r="G996" s="2">
        <f t="shared" si="22"/>
        <v>42534.461319999995</v>
      </c>
      <c r="H996" s="2">
        <f t="shared" si="19"/>
        <v>0.44999999995343387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58391.799999999988</v>
      </c>
      <c r="D997" s="1">
        <f>BILANCA!E19</f>
        <v>89750.210000000021</v>
      </c>
      <c r="E997" s="1">
        <v>0</v>
      </c>
      <c r="F997" s="1">
        <v>0</v>
      </c>
      <c r="G997" s="2">
        <f t="shared" si="22"/>
        <v>3330.4910800000007</v>
      </c>
      <c r="H997" s="2">
        <f t="shared" si="19"/>
        <v>0.41000000003259629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177671.39</v>
      </c>
      <c r="D998" s="1">
        <f>BILANCA!E20</f>
        <v>260819.09</v>
      </c>
      <c r="E998" s="1">
        <v>0</v>
      </c>
      <c r="F998" s="1">
        <v>0</v>
      </c>
      <c r="G998" s="2">
        <f t="shared" si="22"/>
        <v>10489.643550000001</v>
      </c>
      <c r="H998" s="2">
        <f t="shared" si="19"/>
        <v>0.48000000001047738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4664.53</v>
      </c>
      <c r="D999" s="1">
        <f>BILANCA!E21</f>
        <v>32332.32</v>
      </c>
      <c r="E999" s="1">
        <v>0</v>
      </c>
      <c r="F999" s="1">
        <v>0</v>
      </c>
      <c r="G999" s="2">
        <f t="shared" si="22"/>
        <v>1109.2667200000001</v>
      </c>
      <c r="H999" s="2">
        <f t="shared" si="19"/>
        <v>0.78999999999996362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14192.09</v>
      </c>
      <c r="D1000" s="1">
        <f>BILANCA!E22</f>
        <v>14192.09</v>
      </c>
      <c r="E1000" s="1">
        <v>0</v>
      </c>
      <c r="F1000" s="1">
        <v>0</v>
      </c>
      <c r="G1000" s="2">
        <f t="shared" si="22"/>
        <v>723.79659000000004</v>
      </c>
      <c r="H1000" s="2">
        <f t="shared" si="19"/>
        <v>0.18000000000029104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101652.42</v>
      </c>
      <c r="D1003" s="1">
        <f>BILANCA!E25</f>
        <v>101997.2</v>
      </c>
      <c r="E1003" s="1">
        <v>0</v>
      </c>
      <c r="F1003" s="1">
        <v>0</v>
      </c>
      <c r="G1003" s="2">
        <f t="shared" si="22"/>
        <v>6112.9363999999996</v>
      </c>
      <c r="H1003" s="2">
        <f t="shared" si="19"/>
        <v>0.61999999999534339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50277.32</v>
      </c>
      <c r="D1004" s="1">
        <f>BILANCA!E26</f>
        <v>59414.49</v>
      </c>
      <c r="E1004" s="1">
        <v>0</v>
      </c>
      <c r="F1004" s="1">
        <v>0</v>
      </c>
      <c r="G1004" s="2">
        <f t="shared" si="22"/>
        <v>3551.2323000000006</v>
      </c>
      <c r="H1004" s="2">
        <f t="shared" si="19"/>
        <v>0.80999999999767169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290065.95</v>
      </c>
      <c r="D1006" s="1">
        <f>BILANCA!E28</f>
        <v>379004.98</v>
      </c>
      <c r="E1006" s="1">
        <v>0</v>
      </c>
      <c r="F1006" s="1">
        <v>0</v>
      </c>
      <c r="G1006" s="2">
        <f t="shared" si="22"/>
        <v>24105.745929999997</v>
      </c>
      <c r="H1006" s="2">
        <f t="shared" si="19"/>
        <v>7.0000000006984919E-2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2664.5099999999802</v>
      </c>
      <c r="D1013" s="1">
        <f>BILANCA!E35</f>
        <v>3364.9100000000035</v>
      </c>
      <c r="E1013" s="1">
        <v>0</v>
      </c>
      <c r="F1013" s="1">
        <v>0</v>
      </c>
      <c r="G1013" s="2">
        <f t="shared" si="22"/>
        <v>281.82989999999961</v>
      </c>
      <c r="H1013" s="2">
        <f t="shared" si="19"/>
        <v>0.58000000001629815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197475.46</v>
      </c>
      <c r="D1014" s="1">
        <f>BILANCA!E36</f>
        <v>225789</v>
      </c>
      <c r="E1014" s="1">
        <v>0</v>
      </c>
      <c r="F1014" s="1">
        <v>0</v>
      </c>
      <c r="G1014" s="2">
        <f t="shared" si="22"/>
        <v>20120.65726</v>
      </c>
      <c r="H1014" s="2">
        <f t="shared" si="19"/>
        <v>0.45999999999185093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194810.95</v>
      </c>
      <c r="D1018" s="1">
        <f>BILANCA!E40</f>
        <v>222424.09</v>
      </c>
      <c r="E1018" s="1">
        <v>0</v>
      </c>
      <c r="F1018" s="1">
        <v>0</v>
      </c>
      <c r="G1018" s="2">
        <f t="shared" si="22"/>
        <v>22388.06955</v>
      </c>
      <c r="H1018" s="2">
        <f t="shared" si="19"/>
        <v>0.13999999998486601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30</v>
      </c>
      <c r="D1020" s="1">
        <f>BILANCA!E42</f>
        <v>30</v>
      </c>
      <c r="E1020" s="1">
        <v>0</v>
      </c>
      <c r="F1020" s="1">
        <v>0</v>
      </c>
      <c r="G1020" s="2">
        <f t="shared" si="22"/>
        <v>3.3299999999999996</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30</v>
      </c>
      <c r="D1022" s="1">
        <f>BILANCA!E44</f>
        <v>30</v>
      </c>
      <c r="E1022" s="1">
        <v>0</v>
      </c>
      <c r="F1022" s="1">
        <v>0</v>
      </c>
      <c r="G1022" s="2">
        <f t="shared" si="22"/>
        <v>3.51</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9082.0499999999993</v>
      </c>
      <c r="D1032" s="1">
        <f>BILANCA!E54</f>
        <v>9729.35</v>
      </c>
      <c r="E1032" s="1">
        <v>0</v>
      </c>
      <c r="F1032" s="1">
        <v>0</v>
      </c>
      <c r="G1032" s="2">
        <f t="shared" si="22"/>
        <v>1398.49675</v>
      </c>
      <c r="H1032" s="2">
        <f t="shared" si="19"/>
        <v>0.3999999999996362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9082.0499999999993</v>
      </c>
      <c r="D1033" s="1">
        <f>BILANCA!E55</f>
        <v>9729.35</v>
      </c>
      <c r="E1033" s="1">
        <v>0</v>
      </c>
      <c r="F1033" s="1">
        <v>0</v>
      </c>
      <c r="G1033" s="2">
        <f t="shared" si="22"/>
        <v>1427.0374999999999</v>
      </c>
      <c r="H1033" s="2">
        <f t="shared" si="19"/>
        <v>0.3999999999996362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262704.65000000002</v>
      </c>
      <c r="D1046" s="1">
        <f>BILANCA!E68</f>
        <v>239994.62</v>
      </c>
      <c r="E1046" s="1">
        <v>0</v>
      </c>
      <c r="F1046" s="1">
        <v>0</v>
      </c>
      <c r="G1046" s="2">
        <f t="shared" si="22"/>
        <v>46789.715070000006</v>
      </c>
      <c r="H1046" s="2">
        <f t="shared" si="19"/>
        <v>0.72999999998137355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28365.83</v>
      </c>
      <c r="D1056" s="1">
        <f>BILANCA!E78</f>
        <v>2198.31</v>
      </c>
      <c r="E1056" s="1">
        <v>0</v>
      </c>
      <c r="F1056" s="1">
        <v>0</v>
      </c>
      <c r="G1056" s="2">
        <f t="shared" si="22"/>
        <v>2391.6588499999998</v>
      </c>
      <c r="H1056" s="2">
        <f t="shared" si="19"/>
        <v>0.4799999999981992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28365.83</v>
      </c>
      <c r="D1064" s="1">
        <f>BILANCA!E86</f>
        <v>2198.31</v>
      </c>
      <c r="E1064" s="1">
        <v>0</v>
      </c>
      <c r="F1064" s="1">
        <v>0</v>
      </c>
      <c r="G1064" s="2">
        <f t="shared" si="22"/>
        <v>2653.7584500000003</v>
      </c>
      <c r="H1064" s="2">
        <f t="shared" si="19"/>
        <v>0.4799999999981992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62400.98</v>
      </c>
      <c r="D1124" s="1">
        <f>BILANCA!E146</f>
        <v>30077.59</v>
      </c>
      <c r="E1124" s="1">
        <v>0</v>
      </c>
      <c r="F1124" s="1">
        <v>0</v>
      </c>
      <c r="G1124" s="2">
        <f t="shared" si="22"/>
        <v>17280.418559999998</v>
      </c>
      <c r="H1124" s="2">
        <f t="shared" si="23"/>
        <v>0.42999999999665306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206.89</v>
      </c>
      <c r="D1137" s="1">
        <f>BILANCA!E159</f>
        <v>281.89</v>
      </c>
      <c r="E1137" s="1">
        <v>0</v>
      </c>
      <c r="F1137" s="1">
        <v>0</v>
      </c>
      <c r="G1137" s="2">
        <f t="shared" si="22"/>
        <v>118.68317999999999</v>
      </c>
      <c r="H1137" s="2">
        <f t="shared" si="23"/>
        <v>0.22000000000002728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6065.55</v>
      </c>
      <c r="D1138" s="1">
        <f>BILANCA!E160</f>
        <v>5757.06</v>
      </c>
      <c r="E1138" s="1">
        <v>0</v>
      </c>
      <c r="F1138" s="1">
        <v>0</v>
      </c>
      <c r="G1138" s="2">
        <f t="shared" si="22"/>
        <v>2724.8488500000003</v>
      </c>
      <c r="H1138" s="2">
        <f t="shared" si="23"/>
        <v>0.51000000000021828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56128.54</v>
      </c>
      <c r="D1139" s="1">
        <f>BILANCA!E161</f>
        <v>22538.639999999999</v>
      </c>
      <c r="E1139" s="1">
        <v>0</v>
      </c>
      <c r="F1139" s="1">
        <v>0</v>
      </c>
      <c r="G1139" s="2">
        <f t="shared" si="22"/>
        <v>15788.10792</v>
      </c>
      <c r="H1139" s="2">
        <f t="shared" si="23"/>
        <v>0.81999999999970896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1500</v>
      </c>
      <c r="E1140" s="1">
        <v>0</v>
      </c>
      <c r="F1140" s="1">
        <v>0</v>
      </c>
      <c r="G1140" s="2">
        <f t="shared" si="22"/>
        <v>471</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171937.84</v>
      </c>
      <c r="D1148" s="1">
        <f>BILANCA!E170</f>
        <v>207718.72</v>
      </c>
      <c r="E1148" s="1">
        <v>0</v>
      </c>
      <c r="F1148" s="1">
        <v>0</v>
      </c>
      <c r="G1148" s="2">
        <f t="shared" si="22"/>
        <v>96916.921200000012</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171937.84</v>
      </c>
      <c r="D1151" s="1">
        <f>BILANCA!E173</f>
        <v>207718.72</v>
      </c>
      <c r="E1151" s="1">
        <v>0</v>
      </c>
      <c r="F1151" s="1">
        <v>0</v>
      </c>
      <c r="G1151" s="2">
        <f t="shared" si="22"/>
        <v>98679.047040000005</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855280.97000000009</v>
      </c>
      <c r="D1152" s="1">
        <f>BILANCA!E175</f>
        <v>844543.20000000007</v>
      </c>
      <c r="E1152" s="1">
        <v>0</v>
      </c>
      <c r="F1152" s="1">
        <v>0</v>
      </c>
      <c r="G1152" s="2">
        <f t="shared" si="22"/>
        <v>429998.08553000004</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232172.65000000002</v>
      </c>
      <c r="D1153" s="1">
        <f>BILANCA!E176</f>
        <v>234434.38</v>
      </c>
      <c r="E1153" s="1">
        <v>0</v>
      </c>
      <c r="F1153" s="1">
        <v>0</v>
      </c>
      <c r="G1153" s="2">
        <f t="shared" si="22"/>
        <v>119177.03970000002</v>
      </c>
      <c r="H1153" s="2">
        <f t="shared" si="23"/>
        <v>0.72999999998137355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208940.16</v>
      </c>
      <c r="D1154" s="1">
        <f>BILANCA!E177</f>
        <v>234358.85</v>
      </c>
      <c r="E1154" s="1">
        <v>0</v>
      </c>
      <c r="F1154" s="1">
        <v>0</v>
      </c>
      <c r="G1154" s="2">
        <f t="shared" si="22"/>
        <v>115879.49406000003</v>
      </c>
      <c r="H1154" s="2">
        <f t="shared" si="23"/>
        <v>0.30999999999767169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169162.15</v>
      </c>
      <c r="D1155" s="1">
        <f>BILANCA!E178</f>
        <v>205371.19</v>
      </c>
      <c r="E1155" s="1">
        <v>0</v>
      </c>
      <c r="F1155" s="1">
        <v>0</v>
      </c>
      <c r="G1155" s="2">
        <f t="shared" si="22"/>
        <v>99743.579159999994</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12982.2</v>
      </c>
      <c r="D1156" s="1">
        <f>BILANCA!E179</f>
        <v>27508.49</v>
      </c>
      <c r="E1156" s="1">
        <v>0</v>
      </c>
      <c r="F1156" s="1">
        <v>0</v>
      </c>
      <c r="G1156" s="2">
        <f t="shared" si="22"/>
        <v>11763.858139999998</v>
      </c>
      <c r="H1156" s="2">
        <f t="shared" si="23"/>
        <v>0.69000000000232831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152.01</v>
      </c>
      <c r="D1163" s="1">
        <f>BILANCA!E186</f>
        <v>0</v>
      </c>
      <c r="E1163" s="1">
        <v>0</v>
      </c>
      <c r="F1163" s="1">
        <v>0</v>
      </c>
      <c r="G1163" s="2">
        <f t="shared" si="22"/>
        <v>27.361799999999999</v>
      </c>
      <c r="H1163" s="2">
        <f t="shared" si="23"/>
        <v>9.9999999999909051E-3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26643.8</v>
      </c>
      <c r="D1165" s="1">
        <f>BILANCA!E188</f>
        <v>1479.17</v>
      </c>
      <c r="E1165" s="1">
        <v>0</v>
      </c>
      <c r="F1165" s="1">
        <v>0</v>
      </c>
      <c r="G1165" s="2">
        <f t="shared" si="22"/>
        <v>5387.5894799999996</v>
      </c>
      <c r="H1165" s="2">
        <f t="shared" si="23"/>
        <v>0.37000000000080036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23121.73</v>
      </c>
      <c r="D1166" s="1">
        <f>BILANCA!E189</f>
        <v>0</v>
      </c>
      <c r="E1166" s="1">
        <v>0</v>
      </c>
      <c r="F1166" s="1">
        <v>0</v>
      </c>
      <c r="G1166" s="2">
        <f t="shared" si="22"/>
        <v>4231.2765899999995</v>
      </c>
      <c r="H1166" s="2">
        <f t="shared" si="23"/>
        <v>0.27000000000043656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110.76</v>
      </c>
      <c r="D1211" s="1">
        <f>BILANCA!E234</f>
        <v>75.53</v>
      </c>
      <c r="E1211" s="1">
        <v>0</v>
      </c>
      <c r="F1211" s="1">
        <v>0</v>
      </c>
      <c r="G1211" s="2">
        <f t="shared" si="22"/>
        <v>59.694960000000009</v>
      </c>
      <c r="H1211" s="2">
        <f t="shared" si="23"/>
        <v>0.70999999999999375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110.76</v>
      </c>
      <c r="D1213" s="1">
        <f>BILANCA!E236</f>
        <v>75.53</v>
      </c>
      <c r="E1213" s="1">
        <v>0</v>
      </c>
      <c r="F1213" s="1">
        <v>0</v>
      </c>
      <c r="G1213" s="2">
        <f t="shared" si="22"/>
        <v>60.218600000000002</v>
      </c>
      <c r="H1213" s="2">
        <f t="shared" si="23"/>
        <v>0.70999999999999375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623108.32000000007</v>
      </c>
      <c r="D1214" s="1">
        <f>BILANCA!E237</f>
        <v>610108.82000000007</v>
      </c>
      <c r="E1214" s="1">
        <v>0</v>
      </c>
      <c r="F1214" s="1">
        <v>0</v>
      </c>
      <c r="G1214" s="2">
        <f t="shared" si="22"/>
        <v>425808.29676000006</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592576.32000000007</v>
      </c>
      <c r="D1215" s="1">
        <f>BILANCA!E238</f>
        <v>604548.58000000007</v>
      </c>
      <c r="E1215" s="1">
        <v>0</v>
      </c>
      <c r="F1215" s="1">
        <v>0</v>
      </c>
      <c r="G1215" s="2">
        <f t="shared" si="22"/>
        <v>417988.2473600001</v>
      </c>
      <c r="H1215" s="2">
        <f t="shared" si="23"/>
        <v>0.73999999999068677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592576.32000000007</v>
      </c>
      <c r="D1216" s="1">
        <f>BILANCA!E239</f>
        <v>604548.58000000007</v>
      </c>
      <c r="E1216" s="1">
        <v>0</v>
      </c>
      <c r="F1216" s="1">
        <v>0</v>
      </c>
      <c r="G1216" s="2">
        <f t="shared" si="22"/>
        <v>419789.92084000009</v>
      </c>
      <c r="H1216" s="2">
        <f t="shared" si="23"/>
        <v>0.73999999999068677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591003.55000000005</v>
      </c>
      <c r="D1217" s="1">
        <f>BILANCA!E240</f>
        <v>602975.81000000006</v>
      </c>
      <c r="E1217" s="1">
        <v>0</v>
      </c>
      <c r="F1217" s="1">
        <v>0</v>
      </c>
      <c r="G1217" s="2">
        <f t="shared" si="22"/>
        <v>420487.50978000008</v>
      </c>
      <c r="H1217" s="2">
        <f t="shared" si="23"/>
        <v>0.63999999989755452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1572.77</v>
      </c>
      <c r="D1218" s="1">
        <f>BILANCA!E241</f>
        <v>1572.77</v>
      </c>
      <c r="E1218" s="1">
        <v>0</v>
      </c>
      <c r="F1218" s="1">
        <v>0</v>
      </c>
      <c r="G1218" s="2">
        <f t="shared" si="22"/>
        <v>1108.8028499999998</v>
      </c>
      <c r="H1218" s="2">
        <f t="shared" si="23"/>
        <v>0.46000000000003638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24259.56</v>
      </c>
      <c r="D1222" s="1">
        <f>BILANCA!E245</f>
        <v>-1978.71</v>
      </c>
      <c r="E1222" s="1">
        <v>0</v>
      </c>
      <c r="F1222" s="1">
        <v>0</v>
      </c>
      <c r="G1222" s="2">
        <f t="shared" si="22"/>
        <v>4852.2114600000004</v>
      </c>
      <c r="H1222" s="2">
        <f t="shared" si="23"/>
        <v>0.72999999999865395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24259.56</v>
      </c>
      <c r="D1223" s="1">
        <f>BILANCA!E246</f>
        <v>0</v>
      </c>
      <c r="E1223" s="1">
        <v>0</v>
      </c>
      <c r="F1223" s="1">
        <v>0</v>
      </c>
      <c r="G1223" s="2">
        <f t="shared" si="22"/>
        <v>5822.2943999999998</v>
      </c>
      <c r="H1223" s="2">
        <f t="shared" si="23"/>
        <v>0.43999999999869033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24259.56</v>
      </c>
      <c r="D1224" s="1">
        <f>BILANCA!E247</f>
        <v>0</v>
      </c>
      <c r="E1224" s="1">
        <v>0</v>
      </c>
      <c r="F1224" s="1">
        <v>0</v>
      </c>
      <c r="G1224" s="2">
        <f t="shared" si="22"/>
        <v>5846.5539600000002</v>
      </c>
      <c r="H1224" s="2">
        <f t="shared" si="23"/>
        <v>0.43999999999869033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1978.71</v>
      </c>
      <c r="E1227" s="1">
        <v>0</v>
      </c>
      <c r="F1227" s="1">
        <v>0</v>
      </c>
      <c r="G1227" s="2">
        <f t="shared" si="22"/>
        <v>965.61048000000005</v>
      </c>
      <c r="H1227" s="2">
        <f t="shared" si="23"/>
        <v>0.28999999999996362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1978.71</v>
      </c>
      <c r="E1228" s="1">
        <v>0</v>
      </c>
      <c r="F1228" s="1">
        <v>0</v>
      </c>
      <c r="G1228" s="2">
        <f t="shared" si="22"/>
        <v>969.56790000000001</v>
      </c>
      <c r="H1228" s="2">
        <f t="shared" si="23"/>
        <v>0.28999999999996362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6272.44</v>
      </c>
      <c r="D1232" s="1">
        <f>BILANCA!E255</f>
        <v>7538.95</v>
      </c>
      <c r="E1232" s="1">
        <v>0</v>
      </c>
      <c r="F1232" s="1">
        <v>0</v>
      </c>
      <c r="G1232" s="2">
        <f t="shared" si="22"/>
        <v>5316.2346600000001</v>
      </c>
      <c r="H1232" s="2">
        <f t="shared" si="23"/>
        <v>0.48999999999978172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980310.98</v>
      </c>
      <c r="D1236" s="1">
        <f>BILANCA!E259</f>
        <v>941729.06</v>
      </c>
      <c r="E1236" s="1">
        <v>0</v>
      </c>
      <c r="F1236" s="1">
        <v>0</v>
      </c>
      <c r="G1236" s="2">
        <f t="shared" si="22"/>
        <v>724533.58230000001</v>
      </c>
      <c r="H1236" s="2">
        <f t="shared" si="23"/>
        <v>8.0000000074505806E-2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980310.98</v>
      </c>
      <c r="D1237" s="1">
        <f>BILANCA!E260</f>
        <v>941729.06</v>
      </c>
      <c r="E1237" s="1">
        <v>0</v>
      </c>
      <c r="F1237" s="1">
        <v>0</v>
      </c>
      <c r="G1237" s="2">
        <f t="shared" si="22"/>
        <v>727397.35140000004</v>
      </c>
      <c r="H1237" s="2">
        <f t="shared" si="23"/>
        <v>8.0000000074505806E-2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6272.44</v>
      </c>
      <c r="D1240" s="1">
        <f>BILANCA!E264</f>
        <v>25618.59</v>
      </c>
      <c r="E1240" s="1">
        <v>0</v>
      </c>
      <c r="F1240" s="1">
        <v>0</v>
      </c>
      <c r="G1240" s="2">
        <f t="shared" si="22"/>
        <v>14779.97234</v>
      </c>
      <c r="H1240" s="2">
        <f t="shared" si="23"/>
        <v>0.8499999999994543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56128.54</v>
      </c>
      <c r="D1241" s="1">
        <f>BILANCA!E265</f>
        <v>4459</v>
      </c>
      <c r="E1241" s="1">
        <v>0</v>
      </c>
      <c r="F1241" s="1">
        <v>0</v>
      </c>
      <c r="G1241" s="2">
        <f t="shared" si="22"/>
        <v>16782.007320000001</v>
      </c>
      <c r="H1241" s="2">
        <f t="shared" si="23"/>
        <v>0.45999999999912689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28365.83</v>
      </c>
      <c r="D1244" s="1">
        <f>BILANCA!E268</f>
        <v>2198.31</v>
      </c>
      <c r="E1244" s="1">
        <v>0</v>
      </c>
      <c r="F1244" s="1">
        <v>0</v>
      </c>
      <c r="G1244" s="2">
        <f t="shared" si="24"/>
        <v>8550.9994500000012</v>
      </c>
      <c r="H1244" s="2">
        <f t="shared" si="23"/>
        <v>0.4799999999981992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56128.54</v>
      </c>
      <c r="D1262" s="1">
        <f>BILANCA!E286</f>
        <v>22538.639999999999</v>
      </c>
      <c r="E1262" s="1">
        <v>0</v>
      </c>
      <c r="F1262" s="1">
        <v>0</v>
      </c>
      <c r="G1262" s="2">
        <f t="shared" si="24"/>
        <v>28236.423780000005</v>
      </c>
      <c r="H1262" s="2">
        <f t="shared" si="23"/>
        <v>0.81999999999970896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37002.32</v>
      </c>
      <c r="D1263" s="1">
        <f>BILANCA!E287</f>
        <v>5976</v>
      </c>
      <c r="E1263" s="1">
        <v>0</v>
      </c>
      <c r="F1263" s="1">
        <v>0</v>
      </c>
      <c r="G1263" s="2">
        <f t="shared" si="24"/>
        <v>13707.209600000002</v>
      </c>
      <c r="H1263" s="2">
        <f t="shared" si="23"/>
        <v>0.31999999999970896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171937.84</v>
      </c>
      <c r="D1264" s="1">
        <f>BILANCA!E288</f>
        <v>228382.85</v>
      </c>
      <c r="E1264" s="1">
        <v>0</v>
      </c>
      <c r="F1264" s="1">
        <v>0</v>
      </c>
      <c r="G1264" s="2">
        <f t="shared" si="24"/>
        <v>176665.69474000001</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23121.73</v>
      </c>
      <c r="D1265" s="1">
        <f>BILANCA!E289</f>
        <v>0</v>
      </c>
      <c r="E1265" s="1">
        <v>0</v>
      </c>
      <c r="F1265" s="1">
        <v>0</v>
      </c>
      <c r="G1265" s="2">
        <f t="shared" si="24"/>
        <v>6520.3278599999994</v>
      </c>
      <c r="H1265" s="2">
        <f t="shared" si="23"/>
        <v>0.27000000000043656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26643.8</v>
      </c>
      <c r="D1278" s="1">
        <f>BILANCA!E302</f>
        <v>1479.17</v>
      </c>
      <c r="E1278" s="1">
        <v>0</v>
      </c>
      <c r="F1278" s="1">
        <v>0</v>
      </c>
      <c r="G1278" s="2">
        <f t="shared" si="24"/>
        <v>8732.6312999999991</v>
      </c>
      <c r="H1278" s="2">
        <f t="shared" si="23"/>
        <v>0.37000000000080036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2248748.3200000003</v>
      </c>
      <c r="D1408" s="1">
        <f>'RAS-funkcijski'!E114</f>
        <v>2808932.44</v>
      </c>
      <c r="E1408" s="1">
        <v>0</v>
      </c>
      <c r="F1408" s="1">
        <v>0</v>
      </c>
      <c r="G1408" s="2">
        <f t="shared" si="24"/>
        <v>865327.45200000005</v>
      </c>
      <c r="H1408" s="2">
        <f t="shared" si="27"/>
        <v>0.76000000024214387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2139011.91</v>
      </c>
      <c r="D1409" s="1">
        <f>'RAS-funkcijski'!E115</f>
        <v>2686570.16</v>
      </c>
      <c r="E1409" s="1">
        <v>0</v>
      </c>
      <c r="F1409" s="1">
        <v>0</v>
      </c>
      <c r="G1409" s="2">
        <f t="shared" si="24"/>
        <v>833848.89753000007</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2139011.91</v>
      </c>
      <c r="D1411" s="1">
        <f>'RAS-funkcijski'!E117</f>
        <v>2686570.16</v>
      </c>
      <c r="E1411" s="1">
        <v>0</v>
      </c>
      <c r="F1411" s="1">
        <v>0</v>
      </c>
      <c r="G1411" s="2">
        <f t="shared" si="24"/>
        <v>848873.20199000009</v>
      </c>
      <c r="H1411" s="2">
        <f t="shared" si="27"/>
        <v>0.25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109736.41</v>
      </c>
      <c r="D1420" s="1">
        <f>'RAS-funkcijski'!E126</f>
        <v>122362.28</v>
      </c>
      <c r="E1420" s="1">
        <v>0</v>
      </c>
      <c r="F1420" s="1">
        <v>0</v>
      </c>
      <c r="G1420" s="2">
        <f t="shared" si="24"/>
        <v>43244.238339999996</v>
      </c>
      <c r="H1420" s="2">
        <f t="shared" si="27"/>
        <v>0.69000000000232831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2248748.3200000003</v>
      </c>
      <c r="D1435" s="13">
        <f>'RAS-funkcijski'!E141</f>
        <v>2808932.44</v>
      </c>
      <c r="E1435" s="13">
        <v>0</v>
      </c>
      <c r="F1435" s="13">
        <v>0</v>
      </c>
      <c r="G1435" s="14">
        <f t="shared" si="24"/>
        <v>1077726.0084000002</v>
      </c>
      <c r="H1435" s="14">
        <f t="shared" si="27"/>
        <v>0.76000000024214387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57817.23</v>
      </c>
      <c r="D1436" s="6">
        <f>'P-VRIO'!E5</f>
        <v>57817.23</v>
      </c>
      <c r="E1436" s="6">
        <v>0</v>
      </c>
      <c r="F1436" s="6">
        <v>0</v>
      </c>
      <c r="G1436" s="7">
        <f t="shared" si="24"/>
        <v>173.45169000000001</v>
      </c>
      <c r="H1436" s="7">
        <f t="shared" si="27"/>
        <v>0.46000000000640284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57817.23</v>
      </c>
      <c r="D1453" s="1">
        <f>'P-VRIO'!E22</f>
        <v>57817.23</v>
      </c>
      <c r="E1453" s="1">
        <v>0</v>
      </c>
      <c r="F1453" s="1">
        <v>0</v>
      </c>
      <c r="G1453" s="2">
        <f t="shared" si="24"/>
        <v>3122.1304199999995</v>
      </c>
      <c r="H1453" s="2">
        <f t="shared" si="27"/>
        <v>0.46000000000640284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57817.23</v>
      </c>
      <c r="D1454" s="1">
        <f>'P-VRIO'!E23</f>
        <v>57817.23</v>
      </c>
      <c r="E1454" s="1">
        <v>0</v>
      </c>
      <c r="F1454" s="1">
        <v>0</v>
      </c>
      <c r="G1454" s="2">
        <f t="shared" si="24"/>
        <v>3295.5821100000003</v>
      </c>
      <c r="H1454" s="2">
        <f t="shared" si="27"/>
        <v>0.46000000000640284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57817.23</v>
      </c>
      <c r="D1456" s="1">
        <f>'P-VRIO'!E25</f>
        <v>57817.23</v>
      </c>
      <c r="E1456" s="1">
        <v>0</v>
      </c>
      <c r="F1456" s="1">
        <v>0</v>
      </c>
      <c r="G1456" s="2">
        <f t="shared" si="24"/>
        <v>3642.4854900000009</v>
      </c>
      <c r="H1456" s="2">
        <f t="shared" si="27"/>
        <v>0.46000000000640284</v>
      </c>
      <c r="I1456" s="10">
        <f t="shared" si="30"/>
        <v>1675.5433254233226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232061.89</v>
      </c>
      <c r="D1480" s="6"/>
      <c r="E1480" s="6">
        <v>0</v>
      </c>
      <c r="F1480" s="6">
        <v>0</v>
      </c>
      <c r="G1480" s="7">
        <f t="shared" ref="G1480:G1580" si="34">B1480/1000*C1480</f>
        <v>232.06189000000001</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2868460.54</v>
      </c>
      <c r="D1481" s="1">
        <v>0</v>
      </c>
      <c r="E1481" s="1">
        <v>0</v>
      </c>
      <c r="F1481" s="1">
        <v>0</v>
      </c>
      <c r="G1481" s="2">
        <f t="shared" si="34"/>
        <v>5736.9210800000001</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25451.65</v>
      </c>
      <c r="D1482" s="1">
        <v>0</v>
      </c>
      <c r="E1482" s="1">
        <v>0</v>
      </c>
      <c r="F1482" s="1">
        <v>0</v>
      </c>
      <c r="G1482" s="2">
        <f t="shared" si="34"/>
        <v>76.354950000000002</v>
      </c>
      <c r="H1482" s="2">
        <f t="shared" si="35"/>
        <v>0.34999999999854481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2801892.45</v>
      </c>
      <c r="D1483" s="1">
        <v>0</v>
      </c>
      <c r="E1483" s="1">
        <v>0</v>
      </c>
      <c r="F1483" s="1">
        <v>0</v>
      </c>
      <c r="G1483" s="2">
        <f t="shared" si="34"/>
        <v>11207.569800000001</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2442311.7000000002</v>
      </c>
      <c r="D1484" s="1">
        <v>0</v>
      </c>
      <c r="E1484" s="1">
        <v>0</v>
      </c>
      <c r="F1484" s="1">
        <v>0</v>
      </c>
      <c r="G1484" s="2">
        <f t="shared" si="34"/>
        <v>12211.558500000001</v>
      </c>
      <c r="H1484" s="2">
        <f t="shared" si="35"/>
        <v>0.29999999981373549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359143.38</v>
      </c>
      <c r="D1485" s="1">
        <v>0</v>
      </c>
      <c r="E1485" s="1">
        <v>0</v>
      </c>
      <c r="F1485" s="1">
        <v>0</v>
      </c>
      <c r="G1485" s="2">
        <f t="shared" si="34"/>
        <v>2154.8602799999999</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437.37</v>
      </c>
      <c r="D1489" s="1">
        <v>0</v>
      </c>
      <c r="E1489" s="1">
        <v>0</v>
      </c>
      <c r="F1489" s="1">
        <v>0</v>
      </c>
      <c r="G1489" s="2">
        <f t="shared" si="34"/>
        <v>4.3737000000000004</v>
      </c>
      <c r="H1489" s="2">
        <f t="shared" si="35"/>
        <v>0.37000000000000455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41116.44</v>
      </c>
      <c r="D1492" s="1">
        <v>0</v>
      </c>
      <c r="E1492" s="1">
        <v>0</v>
      </c>
      <c r="F1492" s="1">
        <v>0</v>
      </c>
      <c r="G1492" s="2">
        <f t="shared" si="34"/>
        <v>534.51372000000003</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2866163.5799999996</v>
      </c>
      <c r="D1499" s="1">
        <v>0</v>
      </c>
      <c r="E1499" s="1">
        <v>0</v>
      </c>
      <c r="F1499" s="1">
        <v>0</v>
      </c>
      <c r="G1499" s="2">
        <f t="shared" si="34"/>
        <v>57323.271599999993</v>
      </c>
      <c r="H1499" s="2">
        <f t="shared" si="35"/>
        <v>0.42000000039115548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50616.28</v>
      </c>
      <c r="D1500" s="1">
        <v>0</v>
      </c>
      <c r="E1500" s="1">
        <v>0</v>
      </c>
      <c r="F1500" s="1">
        <v>0</v>
      </c>
      <c r="G1500" s="2">
        <f t="shared" si="34"/>
        <v>1062.9418800000001</v>
      </c>
      <c r="H1500" s="2">
        <f t="shared" si="35"/>
        <v>0.27999999999883585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2751309.13</v>
      </c>
      <c r="D1501" s="1">
        <v>0</v>
      </c>
      <c r="E1501" s="1">
        <v>0</v>
      </c>
      <c r="F1501" s="1">
        <v>0</v>
      </c>
      <c r="G1501" s="2">
        <f t="shared" si="34"/>
        <v>60528.800859999996</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2406102.66</v>
      </c>
      <c r="D1502" s="1">
        <v>0</v>
      </c>
      <c r="E1502" s="1">
        <v>0</v>
      </c>
      <c r="F1502" s="1">
        <v>0</v>
      </c>
      <c r="G1502" s="2">
        <f t="shared" si="34"/>
        <v>55340.36118</v>
      </c>
      <c r="H1502" s="2">
        <f t="shared" si="35"/>
        <v>0.33999999985098839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344617.09</v>
      </c>
      <c r="D1503" s="1">
        <v>0</v>
      </c>
      <c r="E1503" s="1">
        <v>0</v>
      </c>
      <c r="F1503" s="1">
        <v>0</v>
      </c>
      <c r="G1503" s="2">
        <f t="shared" si="34"/>
        <v>8270.8101600000009</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589.38</v>
      </c>
      <c r="D1507" s="1">
        <v>0</v>
      </c>
      <c r="E1507" s="1">
        <v>0</v>
      </c>
      <c r="F1507" s="1">
        <v>0</v>
      </c>
      <c r="G1507" s="2">
        <f t="shared" si="34"/>
        <v>16.50264</v>
      </c>
      <c r="H1507" s="2">
        <f t="shared" si="35"/>
        <v>0.37999999999999545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64238.17</v>
      </c>
      <c r="D1510" s="1">
        <v>0</v>
      </c>
      <c r="E1510" s="1">
        <v>0</v>
      </c>
      <c r="F1510" s="1">
        <v>0</v>
      </c>
      <c r="G1510" s="2">
        <f t="shared" si="34"/>
        <v>1991.38327</v>
      </c>
      <c r="H1510" s="2">
        <f t="shared" si="35"/>
        <v>0.16999999999825377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234358.85000000056</v>
      </c>
      <c r="D1517" s="1">
        <v>0</v>
      </c>
      <c r="E1517" s="1">
        <v>0</v>
      </c>
      <c r="F1517" s="1">
        <v>0</v>
      </c>
      <c r="G1517" s="2">
        <f t="shared" si="34"/>
        <v>8905.6363000000201</v>
      </c>
      <c r="H1517" s="2">
        <f t="shared" si="35"/>
        <v>0.14999999944120646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13807.58</v>
      </c>
      <c r="D1518" s="1">
        <v>0</v>
      </c>
      <c r="E1518" s="1">
        <v>0</v>
      </c>
      <c r="F1518" s="1">
        <v>0</v>
      </c>
      <c r="G1518" s="2">
        <f t="shared" si="34"/>
        <v>538.49562000000003</v>
      </c>
      <c r="H1518" s="2">
        <f t="shared" si="35"/>
        <v>0.42000000000007276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1479.17</v>
      </c>
      <c r="D1519" s="1">
        <v>0</v>
      </c>
      <c r="E1519" s="1">
        <v>0</v>
      </c>
      <c r="F1519" s="1">
        <v>0</v>
      </c>
      <c r="G1519" s="2">
        <f t="shared" si="34"/>
        <v>59.166800000000002</v>
      </c>
      <c r="H1519" s="2">
        <f t="shared" si="35"/>
        <v>0.17000000000007276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1479.17</v>
      </c>
      <c r="D1521" s="1">
        <v>0</v>
      </c>
      <c r="E1521" s="1">
        <v>0</v>
      </c>
      <c r="F1521" s="1">
        <v>0</v>
      </c>
      <c r="G1521" s="2">
        <f t="shared" si="34"/>
        <v>62.125140000000009</v>
      </c>
      <c r="H1521" s="2">
        <f t="shared" si="35"/>
        <v>0.17000000000007276</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12328.41</v>
      </c>
      <c r="D1524" s="1">
        <v>0</v>
      </c>
      <c r="E1524" s="1">
        <v>0</v>
      </c>
      <c r="F1524" s="1">
        <v>0</v>
      </c>
      <c r="G1524" s="2">
        <f t="shared" si="34"/>
        <v>554.77845000000002</v>
      </c>
      <c r="H1524" s="2">
        <f t="shared" si="35"/>
        <v>0.40999999999985448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12328.41</v>
      </c>
      <c r="D1530" s="1">
        <v>0</v>
      </c>
      <c r="E1530" s="1">
        <v>0</v>
      </c>
      <c r="F1530" s="1">
        <v>0</v>
      </c>
      <c r="G1530" s="2">
        <f t="shared" si="34"/>
        <v>628.74890999999991</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12328.41</v>
      </c>
      <c r="D1531" s="1">
        <v>0</v>
      </c>
      <c r="E1531" s="1">
        <v>0</v>
      </c>
      <c r="F1531" s="1">
        <v>0</v>
      </c>
      <c r="G1531" s="2">
        <f t="shared" si="34"/>
        <v>641.07731999999999</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220551.27</v>
      </c>
      <c r="D1576" s="1">
        <v>0</v>
      </c>
      <c r="E1576" s="1">
        <v>0</v>
      </c>
      <c r="F1576" s="1">
        <v>0</v>
      </c>
      <c r="G1576" s="2">
        <f t="shared" si="34"/>
        <v>21393.473190000001</v>
      </c>
      <c r="H1576" s="2">
        <f t="shared" si="35"/>
        <v>0.26999999998952262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220551.27</v>
      </c>
      <c r="D1578" s="1">
        <v>0</v>
      </c>
      <c r="E1578" s="1">
        <v>0</v>
      </c>
      <c r="F1578" s="1">
        <v>0</v>
      </c>
      <c r="G1578" s="2">
        <f t="shared" si="34"/>
        <v>21834.57573</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10022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2248804.77</v>
      </c>
      <c r="I16" s="170">
        <f>'PR-RAS'!E6</f>
        <v>2782827.2300000004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2217031.23</v>
      </c>
      <c r="I17" s="170">
        <f>'PR-RAS'!E151</f>
        <v>2758164.06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24259.560000000187</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1978.7099999994971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592576.32000000007</v>
      </c>
      <c r="I20" s="173">
        <f>BILANCA!E7</f>
        <v>604548.57999999996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262704.65000000002</v>
      </c>
      <c r="I21" s="175">
        <f>BILANCA!E68</f>
        <v>239994.62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232172.65000000002</v>
      </c>
      <c r="I22" s="175">
        <f>BILANCA!E176</f>
        <v>234434.38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623108.32000000007</v>
      </c>
      <c r="I23" s="177">
        <f>BILANCA!E237</f>
        <v>610108.82000000007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2248748.3200000003</v>
      </c>
      <c r="I27" s="175">
        <f>'RAS-funkcijski'!E114</f>
        <v>2808932.44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2248748.3200000003</v>
      </c>
      <c r="I28" s="179">
        <f>'RAS-funkcijski'!E141</f>
        <v>2808932.44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57817.23</v>
      </c>
      <c r="I29" s="173">
        <f>'P-VRIO'!E5</f>
        <v>57817.23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57817.23</v>
      </c>
      <c r="I30" s="175">
        <f>'P-VRIO'!E22</f>
        <v>57817.23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232061.89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234358.85000000056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13807.58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220551.27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A179" sqref="A179:XFD17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2248804.77</v>
      </c>
      <c r="E6" s="51">
        <f>E7+E44+E50+E82+E106+E124+E133+E139</f>
        <v>2782827.2300000004</v>
      </c>
      <c r="F6" s="52">
        <f t="shared" ref="F6:F131" si="0">IF(D6&lt;&gt;0,IF(E6/D6&gt;=100,"&gt;&gt;100",E6/D6*100),"-")</f>
        <v>123.74694625002954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2096364.6400000001</v>
      </c>
      <c r="E50" s="51">
        <f>E51+E54+E59+E62+E65+E68+E71+E74+E77</f>
        <v>2607352.6700000004</v>
      </c>
      <c r="F50" s="52">
        <f t="shared" si="0"/>
        <v>124.3749594059171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2063472.84</v>
      </c>
      <c r="E68" s="51">
        <f t="shared" si="15"/>
        <v>2596084.4700000002</v>
      </c>
      <c r="F68" s="52">
        <f t="shared" si="0"/>
        <v>125.8114194514913</v>
      </c>
    </row>
    <row r="69" spans="1:6" ht="12.75" customHeight="1" x14ac:dyDescent="0.2">
      <c r="A69" s="53" t="s">
        <v>184</v>
      </c>
      <c r="B69" s="85" t="s">
        <v>185</v>
      </c>
      <c r="C69" s="50" t="s">
        <v>184</v>
      </c>
      <c r="D69" s="242">
        <v>2063472.84</v>
      </c>
      <c r="E69" s="242">
        <v>2569204.56</v>
      </c>
      <c r="F69" s="52">
        <f t="shared" si="0"/>
        <v>124.50876552365962</v>
      </c>
    </row>
    <row r="70" spans="1:6" ht="24" x14ac:dyDescent="0.2">
      <c r="A70" s="53" t="s">
        <v>186</v>
      </c>
      <c r="B70" s="85" t="s">
        <v>187</v>
      </c>
      <c r="C70" s="50" t="s">
        <v>186</v>
      </c>
      <c r="D70" s="242">
        <v>0</v>
      </c>
      <c r="E70" s="242">
        <v>26879.91</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32891.800000000003</v>
      </c>
      <c r="E74" s="51">
        <f t="shared" si="17"/>
        <v>11268.2</v>
      </c>
      <c r="F74" s="52">
        <f t="shared" si="0"/>
        <v>34.258386588754639</v>
      </c>
    </row>
    <row r="75" spans="1:6" ht="12.75" customHeight="1" x14ac:dyDescent="0.2">
      <c r="A75" s="53" t="s">
        <v>196</v>
      </c>
      <c r="B75" s="85" t="s">
        <v>197</v>
      </c>
      <c r="C75" s="50" t="s">
        <v>196</v>
      </c>
      <c r="D75" s="242">
        <v>32891.800000000003</v>
      </c>
      <c r="E75" s="242">
        <v>11268.2</v>
      </c>
      <c r="F75" s="52">
        <f t="shared" si="0"/>
        <v>34.258386588754639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1000.38</v>
      </c>
      <c r="E106" s="51">
        <f t="shared" si="23"/>
        <v>238.9</v>
      </c>
      <c r="F106" s="52">
        <f t="shared" si="0"/>
        <v>23.880925248405607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1000.38</v>
      </c>
      <c r="E112" s="51">
        <f t="shared" si="25"/>
        <v>238.9</v>
      </c>
      <c r="F112" s="52">
        <f t="shared" si="0"/>
        <v>23.880925248405607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1000.38</v>
      </c>
      <c r="E117" s="242">
        <v>238.9</v>
      </c>
      <c r="F117" s="52">
        <f t="shared" si="0"/>
        <v>23.880925248405607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33376.379999999997</v>
      </c>
      <c r="E124" s="51">
        <f t="shared" si="27"/>
        <v>48857.42</v>
      </c>
      <c r="F124" s="52">
        <f t="shared" si="0"/>
        <v>146.38322070877669</v>
      </c>
    </row>
    <row r="125" spans="1:6" ht="12.75" customHeight="1" x14ac:dyDescent="0.2">
      <c r="A125" s="53">
        <v>661</v>
      </c>
      <c r="B125" s="86" t="s">
        <v>296</v>
      </c>
      <c r="C125" s="50" t="s">
        <v>297</v>
      </c>
      <c r="D125" s="51">
        <f t="shared" ref="D125:E125" si="28">SUM(D126:D127)</f>
        <v>27932.53</v>
      </c>
      <c r="E125" s="51">
        <f t="shared" si="28"/>
        <v>30747.99</v>
      </c>
      <c r="F125" s="52">
        <f t="shared" si="0"/>
        <v>110.07950228640229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27932.53</v>
      </c>
      <c r="E127" s="242">
        <v>30747.99</v>
      </c>
      <c r="F127" s="52">
        <f t="shared" si="0"/>
        <v>110.07950228640229</v>
      </c>
    </row>
    <row r="128" spans="1:6" ht="24" x14ac:dyDescent="0.2">
      <c r="A128" s="53">
        <v>663</v>
      </c>
      <c r="B128" s="231" t="s">
        <v>302</v>
      </c>
      <c r="C128" s="50" t="s">
        <v>303</v>
      </c>
      <c r="D128" s="51">
        <f t="shared" ref="D128:E128" si="29">SUM(D129:D132)</f>
        <v>5443.8499999999995</v>
      </c>
      <c r="E128" s="51">
        <f t="shared" si="29"/>
        <v>18109.43</v>
      </c>
      <c r="F128" s="52">
        <f t="shared" si="0"/>
        <v>332.65850455100713</v>
      </c>
    </row>
    <row r="129" spans="1:6" ht="12.75" customHeight="1" x14ac:dyDescent="0.2">
      <c r="A129" s="53">
        <v>6631</v>
      </c>
      <c r="B129" s="86" t="s">
        <v>304</v>
      </c>
      <c r="C129" s="50" t="s">
        <v>305</v>
      </c>
      <c r="D129" s="242">
        <v>4834.1499999999996</v>
      </c>
      <c r="E129" s="242">
        <v>8457.49</v>
      </c>
      <c r="F129" s="52">
        <f t="shared" si="0"/>
        <v>174.95299070157114</v>
      </c>
    </row>
    <row r="130" spans="1:6" ht="12.75" customHeight="1" x14ac:dyDescent="0.2">
      <c r="A130" s="53">
        <v>6632</v>
      </c>
      <c r="B130" s="232" t="s">
        <v>306</v>
      </c>
      <c r="C130" s="50" t="s">
        <v>307</v>
      </c>
      <c r="D130" s="242">
        <v>609.70000000000005</v>
      </c>
      <c r="E130" s="242">
        <v>9651.94</v>
      </c>
      <c r="F130" s="52">
        <f t="shared" si="0"/>
        <v>1583.0638018697719</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118063.37</v>
      </c>
      <c r="E133" s="51">
        <f t="shared" si="30"/>
        <v>126378.24000000001</v>
      </c>
      <c r="F133" s="52">
        <f t="shared" ref="F133:F223" si="31">IF(D133&lt;&gt;0,IF(E133/D133&gt;=100,"&gt;&gt;100",E133/D133*100),"-")</f>
        <v>107.0427178217935</v>
      </c>
    </row>
    <row r="134" spans="1:6" ht="24" x14ac:dyDescent="0.2">
      <c r="A134" s="53">
        <v>671</v>
      </c>
      <c r="B134" s="232" t="s">
        <v>314</v>
      </c>
      <c r="C134" s="50" t="s">
        <v>315</v>
      </c>
      <c r="D134" s="51">
        <f t="shared" ref="D134:E134" si="32">SUM(D135:D137)</f>
        <v>118063.37</v>
      </c>
      <c r="E134" s="51">
        <f t="shared" si="32"/>
        <v>126378.24000000001</v>
      </c>
      <c r="F134" s="52">
        <f t="shared" si="31"/>
        <v>107.0427178217935</v>
      </c>
    </row>
    <row r="135" spans="1:6" ht="12.75" customHeight="1" x14ac:dyDescent="0.2">
      <c r="A135" s="53">
        <v>6711</v>
      </c>
      <c r="B135" s="85" t="s">
        <v>316</v>
      </c>
      <c r="C135" s="50" t="s">
        <v>317</v>
      </c>
      <c r="D135" s="242">
        <v>117739.62</v>
      </c>
      <c r="E135" s="242">
        <v>121453.99</v>
      </c>
      <c r="F135" s="52">
        <f t="shared" si="31"/>
        <v>103.15473245114941</v>
      </c>
    </row>
    <row r="136" spans="1:6" ht="24" x14ac:dyDescent="0.2">
      <c r="A136" s="53">
        <v>6712</v>
      </c>
      <c r="B136" s="232" t="s">
        <v>318</v>
      </c>
      <c r="C136" s="50" t="s">
        <v>319</v>
      </c>
      <c r="D136" s="242">
        <v>323.75</v>
      </c>
      <c r="E136" s="242">
        <v>4924.25</v>
      </c>
      <c r="F136" s="52">
        <f t="shared" si="31"/>
        <v>1521.0038610038612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2217031.23</v>
      </c>
      <c r="E151" s="51">
        <f t="shared" si="35"/>
        <v>2758164.06</v>
      </c>
      <c r="F151" s="52">
        <f t="shared" si="31"/>
        <v>124.40799311609156</v>
      </c>
    </row>
    <row r="152" spans="1:6" ht="12.75" customHeight="1" x14ac:dyDescent="0.2">
      <c r="A152" s="53">
        <v>31</v>
      </c>
      <c r="B152" s="85" t="s">
        <v>349</v>
      </c>
      <c r="C152" s="50" t="s">
        <v>35</v>
      </c>
      <c r="D152" s="51">
        <f t="shared" ref="D152:E152" si="36">D153+D158+D159</f>
        <v>1894041.74</v>
      </c>
      <c r="E152" s="51">
        <f t="shared" si="36"/>
        <v>2397214.21</v>
      </c>
      <c r="F152" s="52">
        <f t="shared" si="31"/>
        <v>126.56607081953749</v>
      </c>
    </row>
    <row r="153" spans="1:6" ht="12.75" customHeight="1" x14ac:dyDescent="0.2">
      <c r="A153" s="53">
        <v>311</v>
      </c>
      <c r="B153" s="85" t="s">
        <v>350</v>
      </c>
      <c r="C153" s="50" t="s">
        <v>351</v>
      </c>
      <c r="D153" s="51">
        <f t="shared" ref="D153:E153" si="37">SUM(D154:D157)</f>
        <v>1550025.39</v>
      </c>
      <c r="E153" s="51">
        <f t="shared" si="37"/>
        <v>1987705.36</v>
      </c>
      <c r="F153" s="52">
        <f t="shared" si="31"/>
        <v>128.23695487981652</v>
      </c>
    </row>
    <row r="154" spans="1:6" ht="12.75" customHeight="1" x14ac:dyDescent="0.2">
      <c r="A154" s="53">
        <v>3111</v>
      </c>
      <c r="B154" s="85" t="s">
        <v>352</v>
      </c>
      <c r="C154" s="50" t="s">
        <v>353</v>
      </c>
      <c r="D154" s="242">
        <v>1550025.39</v>
      </c>
      <c r="E154" s="242">
        <v>1987705.36</v>
      </c>
      <c r="F154" s="52">
        <f t="shared" si="31"/>
        <v>128.23695487981652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89903</v>
      </c>
      <c r="E158" s="242">
        <v>85781.13</v>
      </c>
      <c r="F158" s="52">
        <f t="shared" si="31"/>
        <v>95.41520305217847</v>
      </c>
    </row>
    <row r="159" spans="1:6" ht="12.75" customHeight="1" x14ac:dyDescent="0.2">
      <c r="A159" s="53">
        <v>313</v>
      </c>
      <c r="B159" s="85" t="s">
        <v>362</v>
      </c>
      <c r="C159" s="50" t="s">
        <v>363</v>
      </c>
      <c r="D159" s="51">
        <f t="shared" ref="D159:E159" si="38">SUM(D160:D162)</f>
        <v>254113.35</v>
      </c>
      <c r="E159" s="51">
        <f t="shared" si="38"/>
        <v>323727.71999999997</v>
      </c>
      <c r="F159" s="52">
        <f t="shared" si="31"/>
        <v>127.3950069919585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254113.35</v>
      </c>
      <c r="E161" s="242">
        <v>323727.71999999997</v>
      </c>
      <c r="F161" s="52">
        <f t="shared" si="31"/>
        <v>127.3950069919585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321083.55000000005</v>
      </c>
      <c r="E163" s="51">
        <f t="shared" si="39"/>
        <v>359261.47999999992</v>
      </c>
      <c r="F163" s="52">
        <f t="shared" si="31"/>
        <v>111.89034131458926</v>
      </c>
    </row>
    <row r="164" spans="1:6" ht="12.75" customHeight="1" x14ac:dyDescent="0.2">
      <c r="A164" s="53">
        <v>321</v>
      </c>
      <c r="B164" s="85" t="s">
        <v>371</v>
      </c>
      <c r="C164" s="50" t="s">
        <v>372</v>
      </c>
      <c r="D164" s="51">
        <f t="shared" ref="D164:E164" si="40">SUM(D165:D168)</f>
        <v>77237.740000000005</v>
      </c>
      <c r="E164" s="51">
        <f t="shared" si="40"/>
        <v>78410.94</v>
      </c>
      <c r="F164" s="52">
        <f t="shared" si="31"/>
        <v>101.51894656679494</v>
      </c>
    </row>
    <row r="165" spans="1:6" ht="12.75" customHeight="1" x14ac:dyDescent="0.2">
      <c r="A165" s="53">
        <v>3211</v>
      </c>
      <c r="B165" s="85" t="s">
        <v>373</v>
      </c>
      <c r="C165" s="50" t="s">
        <v>374</v>
      </c>
      <c r="D165" s="242">
        <v>11878.86</v>
      </c>
      <c r="E165" s="242">
        <v>11305.61</v>
      </c>
      <c r="F165" s="52">
        <f t="shared" si="31"/>
        <v>95.17420021786603</v>
      </c>
    </row>
    <row r="166" spans="1:6" ht="12.75" customHeight="1" x14ac:dyDescent="0.2">
      <c r="A166" s="53">
        <v>3212</v>
      </c>
      <c r="B166" s="85" t="s">
        <v>375</v>
      </c>
      <c r="C166" s="50" t="s">
        <v>376</v>
      </c>
      <c r="D166" s="242">
        <v>55567.74</v>
      </c>
      <c r="E166" s="242">
        <v>57167.77</v>
      </c>
      <c r="F166" s="52">
        <f t="shared" si="31"/>
        <v>102.87942248506057</v>
      </c>
    </row>
    <row r="167" spans="1:6" ht="12.75" customHeight="1" x14ac:dyDescent="0.2">
      <c r="A167" s="53">
        <v>3213</v>
      </c>
      <c r="B167" s="85" t="s">
        <v>377</v>
      </c>
      <c r="C167" s="50" t="s">
        <v>378</v>
      </c>
      <c r="D167" s="242">
        <v>5271.38</v>
      </c>
      <c r="E167" s="242">
        <v>5030.54</v>
      </c>
      <c r="F167" s="52">
        <f t="shared" si="31"/>
        <v>95.431177414642846</v>
      </c>
    </row>
    <row r="168" spans="1:6" ht="12.75" customHeight="1" x14ac:dyDescent="0.2">
      <c r="A168" s="53">
        <v>3214</v>
      </c>
      <c r="B168" s="85" t="s">
        <v>379</v>
      </c>
      <c r="C168" s="50" t="s">
        <v>380</v>
      </c>
      <c r="D168" s="242">
        <v>4519.76</v>
      </c>
      <c r="E168" s="242">
        <v>4907.0200000000004</v>
      </c>
      <c r="F168" s="52">
        <f t="shared" si="31"/>
        <v>108.5681540612776</v>
      </c>
    </row>
    <row r="169" spans="1:6" ht="12.75" customHeight="1" x14ac:dyDescent="0.2">
      <c r="A169" s="53">
        <v>322</v>
      </c>
      <c r="B169" s="85" t="s">
        <v>381</v>
      </c>
      <c r="C169" s="50" t="s">
        <v>382</v>
      </c>
      <c r="D169" s="51">
        <f t="shared" ref="D169:E169" si="41">SUM(D170:D176)</f>
        <v>159484.28</v>
      </c>
      <c r="E169" s="51">
        <f t="shared" si="41"/>
        <v>178461.57999999996</v>
      </c>
      <c r="F169" s="52">
        <f t="shared" si="31"/>
        <v>111.89916648838366</v>
      </c>
    </row>
    <row r="170" spans="1:6" ht="12.75" customHeight="1" x14ac:dyDescent="0.2">
      <c r="A170" s="53">
        <v>3221</v>
      </c>
      <c r="B170" s="85" t="s">
        <v>383</v>
      </c>
      <c r="C170" s="50" t="s">
        <v>384</v>
      </c>
      <c r="D170" s="242">
        <v>12516.98</v>
      </c>
      <c r="E170" s="242">
        <v>14719.85</v>
      </c>
      <c r="F170" s="52">
        <f t="shared" si="31"/>
        <v>117.59905344579924</v>
      </c>
    </row>
    <row r="171" spans="1:6" ht="12.75" customHeight="1" x14ac:dyDescent="0.2">
      <c r="A171" s="53">
        <v>3222</v>
      </c>
      <c r="B171" s="85" t="s">
        <v>385</v>
      </c>
      <c r="C171" s="50" t="s">
        <v>386</v>
      </c>
      <c r="D171" s="242">
        <v>109736.41</v>
      </c>
      <c r="E171" s="242">
        <v>122362.28</v>
      </c>
      <c r="F171" s="52">
        <f t="shared" si="31"/>
        <v>111.50563427398434</v>
      </c>
    </row>
    <row r="172" spans="1:6" ht="12.75" customHeight="1" x14ac:dyDescent="0.2">
      <c r="A172" s="53">
        <v>3223</v>
      </c>
      <c r="B172" s="85" t="s">
        <v>387</v>
      </c>
      <c r="C172" s="50" t="s">
        <v>388</v>
      </c>
      <c r="D172" s="242">
        <v>27280.22</v>
      </c>
      <c r="E172" s="242">
        <v>34075.17</v>
      </c>
      <c r="F172" s="52">
        <f t="shared" si="31"/>
        <v>124.90797361604852</v>
      </c>
    </row>
    <row r="173" spans="1:6" ht="12.75" customHeight="1" x14ac:dyDescent="0.2">
      <c r="A173" s="53">
        <v>3224</v>
      </c>
      <c r="B173" s="85" t="s">
        <v>389</v>
      </c>
      <c r="C173" s="50" t="s">
        <v>390</v>
      </c>
      <c r="D173" s="242">
        <v>8355.75</v>
      </c>
      <c r="E173" s="242">
        <v>5781.18</v>
      </c>
      <c r="F173" s="52">
        <f t="shared" si="31"/>
        <v>69.188044161206363</v>
      </c>
    </row>
    <row r="174" spans="1:6" ht="12.75" customHeight="1" x14ac:dyDescent="0.2">
      <c r="A174" s="53">
        <v>3225</v>
      </c>
      <c r="B174" s="85" t="s">
        <v>391</v>
      </c>
      <c r="C174" s="50" t="s">
        <v>392</v>
      </c>
      <c r="D174" s="242">
        <v>887.78</v>
      </c>
      <c r="E174" s="242">
        <v>647.29999999999995</v>
      </c>
      <c r="F174" s="52">
        <f t="shared" si="31"/>
        <v>72.912207979454365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707.14</v>
      </c>
      <c r="E176" s="242">
        <v>875.8</v>
      </c>
      <c r="F176" s="52">
        <f t="shared" si="31"/>
        <v>123.8510054586079</v>
      </c>
    </row>
    <row r="177" spans="1:6" ht="12.75" customHeight="1" x14ac:dyDescent="0.2">
      <c r="A177" s="53">
        <v>323</v>
      </c>
      <c r="B177" s="85" t="s">
        <v>397</v>
      </c>
      <c r="C177" s="50" t="s">
        <v>398</v>
      </c>
      <c r="D177" s="51">
        <f t="shared" ref="D177:E177" si="42">SUM(D178:D186)</f>
        <v>51808.130000000005</v>
      </c>
      <c r="E177" s="51">
        <f t="shared" si="42"/>
        <v>56536.73</v>
      </c>
      <c r="F177" s="52">
        <f t="shared" si="31"/>
        <v>109.127138925879</v>
      </c>
    </row>
    <row r="178" spans="1:6" ht="12.75" customHeight="1" x14ac:dyDescent="0.2">
      <c r="A178" s="53">
        <v>3231</v>
      </c>
      <c r="B178" s="85" t="s">
        <v>399</v>
      </c>
      <c r="C178" s="50" t="s">
        <v>400</v>
      </c>
      <c r="D178" s="242">
        <v>3765.25</v>
      </c>
      <c r="E178" s="242">
        <v>4570.38</v>
      </c>
      <c r="F178" s="52">
        <f t="shared" si="31"/>
        <v>121.38317508797556</v>
      </c>
    </row>
    <row r="179" spans="1:6" ht="12.75" customHeight="1" x14ac:dyDescent="0.2">
      <c r="A179" s="53">
        <v>3232</v>
      </c>
      <c r="B179" s="85" t="s">
        <v>401</v>
      </c>
      <c r="C179" s="50" t="s">
        <v>402</v>
      </c>
      <c r="D179" s="242">
        <v>14595.31</v>
      </c>
      <c r="E179" s="242">
        <v>9238.36</v>
      </c>
      <c r="F179" s="52">
        <f t="shared" si="31"/>
        <v>63.296771360115002</v>
      </c>
    </row>
    <row r="180" spans="1:6" ht="12.75" customHeight="1" x14ac:dyDescent="0.2">
      <c r="A180" s="53">
        <v>3233</v>
      </c>
      <c r="B180" s="85" t="s">
        <v>403</v>
      </c>
      <c r="C180" s="50" t="s">
        <v>404</v>
      </c>
      <c r="D180" s="242">
        <v>604.73</v>
      </c>
      <c r="E180" s="242"/>
      <c r="F180" s="52">
        <f t="shared" si="31"/>
        <v>0</v>
      </c>
    </row>
    <row r="181" spans="1:6" ht="12.75" customHeight="1" x14ac:dyDescent="0.2">
      <c r="A181" s="53">
        <v>3234</v>
      </c>
      <c r="B181" s="85" t="s">
        <v>405</v>
      </c>
      <c r="C181" s="50" t="s">
        <v>406</v>
      </c>
      <c r="D181" s="242">
        <v>6853.52</v>
      </c>
      <c r="E181" s="242">
        <v>10429.77</v>
      </c>
      <c r="F181" s="52">
        <f t="shared" si="31"/>
        <v>152.18121490854335</v>
      </c>
    </row>
    <row r="182" spans="1:6" ht="12.75" customHeight="1" x14ac:dyDescent="0.2">
      <c r="A182" s="53">
        <v>3235</v>
      </c>
      <c r="B182" s="85" t="s">
        <v>407</v>
      </c>
      <c r="C182" s="50" t="s">
        <v>408</v>
      </c>
      <c r="D182" s="242">
        <v>2756.76</v>
      </c>
      <c r="E182" s="242">
        <v>3642.75</v>
      </c>
      <c r="F182" s="52">
        <f t="shared" si="31"/>
        <v>132.13881513080571</v>
      </c>
    </row>
    <row r="183" spans="1:6" ht="12.75" customHeight="1" x14ac:dyDescent="0.2">
      <c r="A183" s="53">
        <v>3236</v>
      </c>
      <c r="B183" s="85" t="s">
        <v>409</v>
      </c>
      <c r="C183" s="50" t="s">
        <v>410</v>
      </c>
      <c r="D183" s="242">
        <v>5461.18</v>
      </c>
      <c r="E183" s="242">
        <v>5520.04</v>
      </c>
      <c r="F183" s="52">
        <f t="shared" si="31"/>
        <v>101.07778904925308</v>
      </c>
    </row>
    <row r="184" spans="1:6" ht="12.75" customHeight="1" x14ac:dyDescent="0.2">
      <c r="A184" s="53">
        <v>3237</v>
      </c>
      <c r="B184" s="85" t="s">
        <v>411</v>
      </c>
      <c r="C184" s="50" t="s">
        <v>412</v>
      </c>
      <c r="D184" s="242">
        <v>16010.55</v>
      </c>
      <c r="E184" s="242">
        <v>21035.43</v>
      </c>
      <c r="F184" s="52">
        <f t="shared" si="31"/>
        <v>131.38480564377863</v>
      </c>
    </row>
    <row r="185" spans="1:6" ht="12.75" customHeight="1" x14ac:dyDescent="0.2">
      <c r="A185" s="53">
        <v>3238</v>
      </c>
      <c r="B185" s="85" t="s">
        <v>413</v>
      </c>
      <c r="C185" s="50" t="s">
        <v>414</v>
      </c>
      <c r="D185" s="242">
        <v>0</v>
      </c>
      <c r="E185" s="242">
        <v>2100</v>
      </c>
      <c r="F185" s="52" t="str">
        <f t="shared" si="31"/>
        <v>-</v>
      </c>
    </row>
    <row r="186" spans="1:6" ht="12.75" customHeight="1" x14ac:dyDescent="0.2">
      <c r="A186" s="53">
        <v>3239</v>
      </c>
      <c r="B186" s="85" t="s">
        <v>415</v>
      </c>
      <c r="C186" s="50" t="s">
        <v>416</v>
      </c>
      <c r="D186" s="242">
        <v>1760.83</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32553.4</v>
      </c>
      <c r="E188" s="51">
        <f t="shared" si="43"/>
        <v>45852.229999999996</v>
      </c>
      <c r="F188" s="52">
        <f t="shared" si="31"/>
        <v>140.85235336401112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39.19</v>
      </c>
      <c r="E191" s="242">
        <v>38.74</v>
      </c>
      <c r="F191" s="52">
        <f t="shared" si="31"/>
        <v>98.851747894871153</v>
      </c>
    </row>
    <row r="192" spans="1:6" ht="12.75" customHeight="1" x14ac:dyDescent="0.2">
      <c r="A192" s="53">
        <v>3294</v>
      </c>
      <c r="B192" s="85" t="s">
        <v>427</v>
      </c>
      <c r="C192" s="50" t="s">
        <v>428</v>
      </c>
      <c r="D192" s="242">
        <v>1035.2</v>
      </c>
      <c r="E192" s="242">
        <v>938.09</v>
      </c>
      <c r="F192" s="52">
        <f t="shared" si="31"/>
        <v>90.619204018547137</v>
      </c>
    </row>
    <row r="193" spans="1:6" ht="12.75" customHeight="1" x14ac:dyDescent="0.2">
      <c r="A193" s="53">
        <v>3295</v>
      </c>
      <c r="B193" s="85" t="s">
        <v>429</v>
      </c>
      <c r="C193" s="50" t="s">
        <v>430</v>
      </c>
      <c r="D193" s="242">
        <v>5188.2</v>
      </c>
      <c r="E193" s="242">
        <v>4900.91</v>
      </c>
      <c r="F193" s="52">
        <f t="shared" si="31"/>
        <v>94.462626729887063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26290.81</v>
      </c>
      <c r="E195" s="242">
        <v>39974.49</v>
      </c>
      <c r="F195" s="52">
        <f t="shared" si="31"/>
        <v>152.04738842203795</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660.46</v>
      </c>
      <c r="E252" s="51">
        <f t="shared" si="63"/>
        <v>437.37</v>
      </c>
      <c r="F252" s="52">
        <f t="shared" ref="F252:F258" si="64">IF(D252&lt;&gt;0,IF(E252/D252&gt;=100,"&gt;&gt;100",E252/D252*100),"-")</f>
        <v>66.222027072040703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660.46</v>
      </c>
      <c r="E259" s="51">
        <f t="shared" si="66"/>
        <v>437.37</v>
      </c>
      <c r="F259" s="52">
        <f t="shared" ref="F259:F262" si="67">IF(D259&lt;&gt;0,IF(E259/D259&gt;=100,"&gt;&gt;100",E259/D259*100),"-")</f>
        <v>66.222027072040703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660.46</v>
      </c>
      <c r="E261" s="242">
        <v>437.37</v>
      </c>
      <c r="F261" s="52">
        <f t="shared" si="67"/>
        <v>66.222027072040703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1245.48</v>
      </c>
      <c r="E263" s="51">
        <f t="shared" si="68"/>
        <v>1251</v>
      </c>
      <c r="F263" s="52">
        <f t="shared" ref="F263:F267" si="69">IF(D263&lt;&gt;0,IF(E263/D263&gt;=100,"&gt;&gt;100",E263/D263*100),"-")</f>
        <v>100.44320262067636</v>
      </c>
    </row>
    <row r="264" spans="1:6" ht="12.75" customHeight="1" x14ac:dyDescent="0.2">
      <c r="A264" s="53">
        <v>381</v>
      </c>
      <c r="B264" s="85" t="s">
        <v>567</v>
      </c>
      <c r="C264" s="50" t="s">
        <v>568</v>
      </c>
      <c r="D264" s="51">
        <f t="shared" ref="D264:E264" si="70">SUM(D265:D267)</f>
        <v>1245.48</v>
      </c>
      <c r="E264" s="51">
        <f t="shared" si="70"/>
        <v>1251</v>
      </c>
      <c r="F264" s="52">
        <f t="shared" si="69"/>
        <v>100.44320262067636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1245.48</v>
      </c>
      <c r="E266" s="242">
        <v>1251</v>
      </c>
      <c r="F266" s="52">
        <f t="shared" si="69"/>
        <v>100.44320262067636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2217031.23</v>
      </c>
      <c r="E289" s="51">
        <f t="shared" si="79"/>
        <v>2758164.06</v>
      </c>
      <c r="F289" s="52">
        <f t="shared" si="76"/>
        <v>124.40799311609156</v>
      </c>
    </row>
    <row r="290" spans="1:6" ht="12.75" customHeight="1" x14ac:dyDescent="0.2">
      <c r="A290" s="53" t="s">
        <v>608</v>
      </c>
      <c r="B290" s="85" t="s">
        <v>619</v>
      </c>
      <c r="C290" s="50" t="s">
        <v>620</v>
      </c>
      <c r="D290" s="51">
        <f>IF(D6&gt;=D289,D6-D289,0)</f>
        <v>31773.540000000037</v>
      </c>
      <c r="E290" s="51">
        <f>IF(E6&gt;=E289,E6-E289,0)</f>
        <v>24663.170000000391</v>
      </c>
      <c r="F290" s="52">
        <f t="shared" si="76"/>
        <v>77.621725498639321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24203.11</v>
      </c>
      <c r="E292" s="242">
        <v>24126.5</v>
      </c>
      <c r="F292" s="52">
        <f t="shared" si="76"/>
        <v>99.683470430039776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6272.44</v>
      </c>
      <c r="E294" s="242">
        <v>5757.06</v>
      </c>
      <c r="F294" s="52">
        <f t="shared" si="76"/>
        <v>91.783420805938377</v>
      </c>
    </row>
    <row r="295" spans="1:6" ht="24" x14ac:dyDescent="0.2">
      <c r="A295" s="53">
        <v>9661</v>
      </c>
      <c r="B295" s="85" t="s">
        <v>629</v>
      </c>
      <c r="C295" s="50" t="s">
        <v>630</v>
      </c>
      <c r="D295" s="242">
        <v>6065.55</v>
      </c>
      <c r="E295" s="242">
        <v>5757.06</v>
      </c>
      <c r="F295" s="52">
        <f t="shared" si="76"/>
        <v>94.914063852412397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31717.089999999997</v>
      </c>
      <c r="E350" s="51">
        <f t="shared" si="95"/>
        <v>50768.380000000005</v>
      </c>
      <c r="F350" s="52">
        <f t="shared" si="81"/>
        <v>160.06632386514653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31717.089999999997</v>
      </c>
      <c r="E363" s="51">
        <f t="shared" si="99"/>
        <v>50768.380000000005</v>
      </c>
      <c r="F363" s="52">
        <f t="shared" si="81"/>
        <v>160.06632386514653</v>
      </c>
    </row>
    <row r="364" spans="1:6" ht="12.75" customHeight="1" x14ac:dyDescent="0.2">
      <c r="A364" s="53">
        <v>421</v>
      </c>
      <c r="B364" s="85" t="s">
        <v>758</v>
      </c>
      <c r="C364" s="50" t="s">
        <v>759</v>
      </c>
      <c r="D364" s="51">
        <f t="shared" ref="D364:E364" si="100">SUM(D365:D368)</f>
        <v>54.75</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54.75</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8777.99</v>
      </c>
      <c r="E369" s="51">
        <f t="shared" si="101"/>
        <v>22454.84</v>
      </c>
      <c r="F369" s="52">
        <f t="shared" si="81"/>
        <v>255.80844817549351</v>
      </c>
    </row>
    <row r="370" spans="1:6" ht="12.75" customHeight="1" x14ac:dyDescent="0.2">
      <c r="A370" s="53">
        <v>4221</v>
      </c>
      <c r="B370" s="85" t="s">
        <v>674</v>
      </c>
      <c r="C370" s="50" t="s">
        <v>766</v>
      </c>
      <c r="D370" s="242">
        <v>5049.0200000000004</v>
      </c>
      <c r="E370" s="242">
        <v>12972.89</v>
      </c>
      <c r="F370" s="52">
        <f t="shared" si="81"/>
        <v>256.93877227660016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1369.04</v>
      </c>
      <c r="E375" s="242">
        <v>344.78</v>
      </c>
      <c r="F375" s="52">
        <f t="shared" si="81"/>
        <v>25.184070589610236</v>
      </c>
    </row>
    <row r="376" spans="1:6" ht="12.75" customHeight="1" x14ac:dyDescent="0.2">
      <c r="A376" s="53">
        <v>4227</v>
      </c>
      <c r="B376" s="232" t="s">
        <v>686</v>
      </c>
      <c r="C376" s="50" t="s">
        <v>773</v>
      </c>
      <c r="D376" s="242">
        <v>2359.9299999999998</v>
      </c>
      <c r="E376" s="242">
        <v>9137.17</v>
      </c>
      <c r="F376" s="52">
        <f t="shared" si="81"/>
        <v>387.17970448276009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22884.35</v>
      </c>
      <c r="E383" s="51">
        <f t="shared" si="103"/>
        <v>28313.54</v>
      </c>
      <c r="F383" s="52">
        <f t="shared" si="81"/>
        <v>123.72446672070652</v>
      </c>
    </row>
    <row r="384" spans="1:6" ht="12.75" customHeight="1" x14ac:dyDescent="0.2">
      <c r="A384" s="53">
        <v>4241</v>
      </c>
      <c r="B384" s="85" t="s">
        <v>783</v>
      </c>
      <c r="C384" s="50" t="s">
        <v>784</v>
      </c>
      <c r="D384" s="242">
        <v>22884.35</v>
      </c>
      <c r="E384" s="242">
        <v>28313.54</v>
      </c>
      <c r="F384" s="52">
        <f t="shared" si="81"/>
        <v>123.72446672070652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31717.089999999997</v>
      </c>
      <c r="E408" s="51">
        <f t="shared" si="111"/>
        <v>50768.380000000005</v>
      </c>
      <c r="F408" s="52">
        <f t="shared" si="81"/>
        <v>160.06632386514653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2248804.77</v>
      </c>
      <c r="E412" s="51">
        <f>E6+E298</f>
        <v>2782827.2300000004</v>
      </c>
      <c r="F412" s="52">
        <f t="shared" si="81"/>
        <v>123.74694625002954</v>
      </c>
    </row>
    <row r="413" spans="1:6" ht="12.75" customHeight="1" x14ac:dyDescent="0.2">
      <c r="A413" s="53" t="s">
        <v>608</v>
      </c>
      <c r="B413" s="85" t="s">
        <v>831</v>
      </c>
      <c r="C413" s="50" t="s">
        <v>832</v>
      </c>
      <c r="D413" s="51">
        <f t="shared" ref="D413:E413" si="112">D289+D350</f>
        <v>2248748.3199999998</v>
      </c>
      <c r="E413" s="51">
        <f t="shared" si="112"/>
        <v>2808932.44</v>
      </c>
      <c r="F413" s="52">
        <f t="shared" si="81"/>
        <v>124.91093000571981</v>
      </c>
    </row>
    <row r="414" spans="1:6" ht="12.75" customHeight="1" x14ac:dyDescent="0.2">
      <c r="A414" s="53" t="s">
        <v>608</v>
      </c>
      <c r="B414" s="85" t="s">
        <v>833</v>
      </c>
      <c r="C414" s="50" t="s">
        <v>834</v>
      </c>
      <c r="D414" s="51">
        <f t="shared" ref="D414:E414" si="113">IF(D412&gt;=D413,D412-D413,0)</f>
        <v>56.450000000186265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26105.209999999497</v>
      </c>
      <c r="F415" s="52" t="str">
        <f t="shared" si="81"/>
        <v>-</v>
      </c>
    </row>
    <row r="416" spans="1:6" ht="12.75" customHeight="1" x14ac:dyDescent="0.2">
      <c r="A416" s="60" t="s">
        <v>837</v>
      </c>
      <c r="B416" s="232" t="s">
        <v>838</v>
      </c>
      <c r="C416" s="61" t="s">
        <v>839</v>
      </c>
      <c r="D416" s="51">
        <f t="shared" ref="D416:E416" si="115">IF(D292-D293+D409-D410&gt;=0,D292-D293+D409-D410,0)</f>
        <v>24203.11</v>
      </c>
      <c r="E416" s="51">
        <f t="shared" si="115"/>
        <v>24126.5</v>
      </c>
      <c r="F416" s="52">
        <f t="shared" si="81"/>
        <v>99.683470430039776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6272.44</v>
      </c>
      <c r="E418" s="62">
        <f t="shared" si="117"/>
        <v>5757.06</v>
      </c>
      <c r="F418" s="57">
        <f t="shared" si="81"/>
        <v>91.783420805938377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2248804.77</v>
      </c>
      <c r="E639" s="51">
        <f t="shared" si="180"/>
        <v>2782827.2300000004</v>
      </c>
      <c r="F639" s="52">
        <f t="shared" si="119"/>
        <v>123.74694625002954</v>
      </c>
    </row>
    <row r="640" spans="1:6" ht="12.75" customHeight="1" x14ac:dyDescent="0.2">
      <c r="A640" s="53" t="s">
        <v>608</v>
      </c>
      <c r="B640" s="85" t="s">
        <v>1277</v>
      </c>
      <c r="C640" s="50" t="s">
        <v>1278</v>
      </c>
      <c r="D640" s="51">
        <f t="shared" ref="D640:E640" si="181">D413+D528</f>
        <v>2248748.3199999998</v>
      </c>
      <c r="E640" s="51">
        <f t="shared" si="181"/>
        <v>2808932.44</v>
      </c>
      <c r="F640" s="52">
        <f t="shared" si="119"/>
        <v>124.91093000571981</v>
      </c>
    </row>
    <row r="641" spans="1:6" ht="12.75" customHeight="1" x14ac:dyDescent="0.2">
      <c r="A641" s="53" t="s">
        <v>608</v>
      </c>
      <c r="B641" s="85" t="s">
        <v>1279</v>
      </c>
      <c r="C641" s="50" t="s">
        <v>1280</v>
      </c>
      <c r="D641" s="51">
        <f t="shared" ref="D641:E641" si="182">IF(D639&gt;=D640,D639-D640,0)</f>
        <v>56.450000000186265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26105.209999999497</v>
      </c>
      <c r="F642" s="52" t="str">
        <f t="shared" si="119"/>
        <v>-</v>
      </c>
    </row>
    <row r="643" spans="1:6" ht="24" x14ac:dyDescent="0.2">
      <c r="A643" s="60" t="s">
        <v>1283</v>
      </c>
      <c r="B643" s="85" t="s">
        <v>1284</v>
      </c>
      <c r="C643" s="61" t="s">
        <v>1283</v>
      </c>
      <c r="D643" s="51">
        <f t="shared" ref="D643:E643" si="184">IF(D416-D417+D637-D638&gt;=0,D416-D417+D637-D638,0)</f>
        <v>24203.11</v>
      </c>
      <c r="E643" s="51">
        <f t="shared" si="184"/>
        <v>24126.5</v>
      </c>
      <c r="F643" s="52">
        <f t="shared" si="119"/>
        <v>99.683470430039776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24259.560000000187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1978.7099999994971</v>
      </c>
      <c r="F646" s="52" t="str">
        <f t="shared" si="119"/>
        <v>-</v>
      </c>
    </row>
    <row r="647" spans="1:6" ht="24" x14ac:dyDescent="0.2">
      <c r="A647" s="55" t="s">
        <v>1291</v>
      </c>
      <c r="B647" s="233" t="s">
        <v>1292</v>
      </c>
      <c r="C647" s="56" t="s">
        <v>1291</v>
      </c>
      <c r="D647" s="243">
        <v>171937.84</v>
      </c>
      <c r="E647" s="243">
        <v>207718.72</v>
      </c>
      <c r="F647" s="57">
        <f t="shared" si="119"/>
        <v>120.81035797588244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95814.84</v>
      </c>
      <c r="E650" s="242">
        <v>90675</v>
      </c>
      <c r="F650" s="52">
        <f t="shared" si="188"/>
        <v>94.635653516720382</v>
      </c>
    </row>
    <row r="651" spans="1:6" ht="12.75" customHeight="1" x14ac:dyDescent="0.2">
      <c r="A651" s="53" t="s">
        <v>1298</v>
      </c>
      <c r="B651" s="85" t="s">
        <v>1299</v>
      </c>
      <c r="C651" s="50" t="s">
        <v>1298</v>
      </c>
      <c r="D651" s="242">
        <v>95814.84</v>
      </c>
      <c r="E651" s="242">
        <v>90675</v>
      </c>
      <c r="F651" s="52">
        <f t="shared" si="188"/>
        <v>94.635653516720382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96</v>
      </c>
      <c r="E654" s="262">
        <v>96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88</v>
      </c>
      <c r="E656" s="262">
        <v>90</v>
      </c>
      <c r="F656" s="52">
        <f t="shared" si="188"/>
        <v>102.27272727272727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2060308.84</v>
      </c>
      <c r="E675" s="242">
        <v>2568104.56</v>
      </c>
      <c r="F675" s="52">
        <f t="shared" si="188"/>
        <v>124.64658259681107</v>
      </c>
    </row>
    <row r="676" spans="1:6" ht="24" x14ac:dyDescent="0.2">
      <c r="A676" s="53">
        <v>63613</v>
      </c>
      <c r="B676" s="232" t="s">
        <v>1349</v>
      </c>
      <c r="C676" s="50" t="s">
        <v>1350</v>
      </c>
      <c r="D676" s="242">
        <v>3164</v>
      </c>
      <c r="E676" s="242">
        <v>1100</v>
      </c>
      <c r="F676" s="52">
        <f t="shared" si="188"/>
        <v>34.766118836915297</v>
      </c>
    </row>
    <row r="677" spans="1:6" ht="24" x14ac:dyDescent="0.2">
      <c r="A677" s="53">
        <v>63622</v>
      </c>
      <c r="B677" s="232" t="s">
        <v>1351</v>
      </c>
      <c r="C677" s="50" t="s">
        <v>1352</v>
      </c>
      <c r="D677" s="242">
        <v>0</v>
      </c>
      <c r="E677" s="242">
        <v>26879.91</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32891.800000000003</v>
      </c>
      <c r="E694" s="242">
        <v>11268.2</v>
      </c>
      <c r="F694" s="52">
        <f t="shared" si="188"/>
        <v>34.258386588754639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1000.38</v>
      </c>
      <c r="E710" s="242">
        <v>238.9</v>
      </c>
      <c r="F710" s="52">
        <f t="shared" si="188"/>
        <v>23.880925248405607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8552.9</v>
      </c>
      <c r="E716" s="242"/>
      <c r="F716" s="52">
        <f t="shared" si="188"/>
        <v>0</v>
      </c>
    </row>
    <row r="717" spans="1:6" ht="12.75" customHeight="1" x14ac:dyDescent="0.2">
      <c r="A717" s="53">
        <v>31215</v>
      </c>
      <c r="B717" s="85" t="s">
        <v>1413</v>
      </c>
      <c r="C717" s="50" t="s">
        <v>1414</v>
      </c>
      <c r="D717" s="242">
        <v>5452.28</v>
      </c>
      <c r="E717" s="242">
        <v>1765.76</v>
      </c>
      <c r="F717" s="52">
        <f t="shared" si="188"/>
        <v>32.38571753468274</v>
      </c>
    </row>
    <row r="718" spans="1:6" ht="12.75" customHeight="1" x14ac:dyDescent="0.2">
      <c r="A718" s="53">
        <v>32121</v>
      </c>
      <c r="B718" s="85" t="s">
        <v>1415</v>
      </c>
      <c r="C718" s="50" t="s">
        <v>1416</v>
      </c>
      <c r="D718" s="242">
        <v>55567.74</v>
      </c>
      <c r="E718" s="242">
        <v>57167.77</v>
      </c>
      <c r="F718" s="52">
        <f t="shared" si="188"/>
        <v>102.87942248506057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5068.7700000000004</v>
      </c>
      <c r="E720" s="242">
        <v>5127.68</v>
      </c>
      <c r="F720" s="52">
        <f t="shared" si="188"/>
        <v>101.16221489631607</v>
      </c>
    </row>
    <row r="721" spans="1:6" ht="12.75" customHeight="1" x14ac:dyDescent="0.2">
      <c r="A721" s="53" t="s">
        <v>1421</v>
      </c>
      <c r="B721" s="85" t="s">
        <v>1422</v>
      </c>
      <c r="C721" s="50" t="s">
        <v>1421</v>
      </c>
      <c r="D721" s="242">
        <v>3943.98</v>
      </c>
      <c r="E721" s="242">
        <v>2850.5</v>
      </c>
      <c r="F721" s="52">
        <f t="shared" si="188"/>
        <v>72.274707275391862</v>
      </c>
    </row>
    <row r="722" spans="1:6" ht="12.75" customHeight="1" x14ac:dyDescent="0.2">
      <c r="A722" s="53" t="s">
        <v>1423</v>
      </c>
      <c r="B722" s="85" t="s">
        <v>1424</v>
      </c>
      <c r="C722" s="50" t="s">
        <v>1423</v>
      </c>
      <c r="D722" s="242">
        <v>10220.89</v>
      </c>
      <c r="E722" s="242">
        <v>17054.25</v>
      </c>
      <c r="F722" s="52">
        <f t="shared" si="188"/>
        <v>166.85680014167065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660.46</v>
      </c>
      <c r="E828" s="242">
        <v>437.37</v>
      </c>
      <c r="F828" s="52">
        <f t="shared" si="190"/>
        <v>66.222027072040703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3" zoomScale="129" zoomScaleNormal="129"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855280.97000000009</v>
      </c>
      <c r="E6" s="229">
        <f t="shared" si="0"/>
        <v>844543.2</v>
      </c>
      <c r="F6" s="230">
        <f t="shared" ref="F6:F260" si="1">IF(D6&gt;0,IF(E6/D6&gt;=100,"&gt;&gt;100",E6/D6*100),"-")</f>
        <v>98.744533039242043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592576.32000000007</v>
      </c>
      <c r="E7" s="104">
        <f t="shared" si="2"/>
        <v>604548.57999999996</v>
      </c>
      <c r="F7" s="93">
        <f t="shared" si="1"/>
        <v>102.02037435447974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1645.77</v>
      </c>
      <c r="E8" s="104">
        <f>E9+E10-E11</f>
        <v>1645.77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73</v>
      </c>
      <c r="E9" s="247">
        <v>73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1572.77</v>
      </c>
      <c r="E10" s="247">
        <v>1572.77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590930.55000000005</v>
      </c>
      <c r="E12" s="104">
        <f t="shared" si="3"/>
        <v>602902.80999999994</v>
      </c>
      <c r="F12" s="93">
        <f t="shared" si="1"/>
        <v>102.02600119421814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529874.24</v>
      </c>
      <c r="E13" s="104">
        <f t="shared" si="4"/>
        <v>509787.68999999994</v>
      </c>
      <c r="F13" s="93">
        <f t="shared" si="1"/>
        <v>96.209185409730424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1607110.42</v>
      </c>
      <c r="E15" s="247">
        <v>1607110.42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1077236.18</v>
      </c>
      <c r="E18" s="247">
        <v>1097322.73</v>
      </c>
      <c r="F18" s="93">
        <f t="shared" si="1"/>
        <v>101.86463752080812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58391.799999999988</v>
      </c>
      <c r="E19" s="104">
        <f t="shared" si="5"/>
        <v>89750.210000000021</v>
      </c>
      <c r="F19" s="93">
        <f t="shared" si="1"/>
        <v>153.70344808688898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177671.39</v>
      </c>
      <c r="E20" s="247">
        <v>260819.09</v>
      </c>
      <c r="F20" s="93">
        <f t="shared" si="1"/>
        <v>146.79858698690879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4664.53</v>
      </c>
      <c r="E21" s="247">
        <v>32332.32</v>
      </c>
      <c r="F21" s="93">
        <f t="shared" si="1"/>
        <v>693.15279352903724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14192.09</v>
      </c>
      <c r="E22" s="247">
        <v>14192.09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101652.42</v>
      </c>
      <c r="E25" s="247">
        <v>101997.2</v>
      </c>
      <c r="F25" s="93">
        <f t="shared" si="1"/>
        <v>100.33917539789019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50277.32</v>
      </c>
      <c r="E26" s="247">
        <v>59414.49</v>
      </c>
      <c r="F26" s="93">
        <f t="shared" si="1"/>
        <v>118.1735422651804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290065.95</v>
      </c>
      <c r="E28" s="247">
        <v>379004.98</v>
      </c>
      <c r="F28" s="93">
        <f t="shared" si="1"/>
        <v>130.6616581504999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2664.5099999999802</v>
      </c>
      <c r="E35" s="104">
        <f t="shared" si="7"/>
        <v>3364.9100000000035</v>
      </c>
      <c r="F35" s="93">
        <f t="shared" si="1"/>
        <v>126.28625901197701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197475.46</v>
      </c>
      <c r="E36" s="247">
        <v>225789</v>
      </c>
      <c r="F36" s="93">
        <f t="shared" si="1"/>
        <v>114.33775113120386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194810.95</v>
      </c>
      <c r="E40" s="247">
        <v>222424.09</v>
      </c>
      <c r="F40" s="93">
        <f t="shared" si="1"/>
        <v>114.17432644314911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30</v>
      </c>
      <c r="E42" s="247">
        <v>30</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30</v>
      </c>
      <c r="E44" s="247">
        <v>30</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9082.0499999999993</v>
      </c>
      <c r="E54" s="247">
        <v>9729.35</v>
      </c>
      <c r="F54" s="93">
        <f t="shared" si="1"/>
        <v>107.12724550074049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9082.0499999999993</v>
      </c>
      <c r="E55" s="247">
        <v>9729.35</v>
      </c>
      <c r="F55" s="93">
        <f t="shared" si="1"/>
        <v>107.12724550074049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262704.65000000002</v>
      </c>
      <c r="E68" s="104">
        <f t="shared" si="13"/>
        <v>239994.62</v>
      </c>
      <c r="F68" s="93">
        <f t="shared" si="1"/>
        <v>91.35529957311374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28365.83</v>
      </c>
      <c r="E78" s="104">
        <f>E79+SUM(E82:E84)-E85+E86</f>
        <v>2198.31</v>
      </c>
      <c r="F78" s="93">
        <f t="shared" si="1"/>
        <v>7.7498525514677343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28365.83</v>
      </c>
      <c r="E86" s="247">
        <v>2198.31</v>
      </c>
      <c r="F86" s="93">
        <f t="shared" si="1"/>
        <v>7.7498525514677343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62400.98</v>
      </c>
      <c r="E146" s="104">
        <f t="shared" si="26"/>
        <v>30077.59</v>
      </c>
      <c r="F146" s="93">
        <f t="shared" si="1"/>
        <v>48.200509030467146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206.89</v>
      </c>
      <c r="E159" s="247">
        <v>281.89</v>
      </c>
      <c r="F159" s="93">
        <f t="shared" si="1"/>
        <v>136.25114795301852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6065.55</v>
      </c>
      <c r="E160" s="247">
        <v>5757.06</v>
      </c>
      <c r="F160" s="93">
        <f t="shared" si="1"/>
        <v>94.914063852412397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56128.54</v>
      </c>
      <c r="E161" s="247">
        <v>22538.639999999999</v>
      </c>
      <c r="F161" s="93">
        <f t="shared" si="1"/>
        <v>40.155400443339516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1500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171937.84</v>
      </c>
      <c r="E170" s="104">
        <f t="shared" si="29"/>
        <v>207718.72</v>
      </c>
      <c r="F170" s="93">
        <f t="shared" si="1"/>
        <v>120.81035797588244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171937.84</v>
      </c>
      <c r="E173" s="247">
        <v>207718.72</v>
      </c>
      <c r="F173" s="93">
        <f t="shared" si="1"/>
        <v>120.81035797588244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855280.97000000009</v>
      </c>
      <c r="E175" s="104">
        <f t="shared" si="30"/>
        <v>844543.20000000007</v>
      </c>
      <c r="F175" s="93">
        <f t="shared" si="1"/>
        <v>98.744533039242071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232172.65000000002</v>
      </c>
      <c r="E176" s="104">
        <f t="shared" si="31"/>
        <v>234434.38</v>
      </c>
      <c r="F176" s="93">
        <f t="shared" si="1"/>
        <v>100.97415867028265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208940.16</v>
      </c>
      <c r="E177" s="104">
        <f t="shared" si="32"/>
        <v>234358.85</v>
      </c>
      <c r="F177" s="93">
        <f t="shared" si="1"/>
        <v>112.16553581657065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169162.15</v>
      </c>
      <c r="E178" s="247">
        <v>205371.19</v>
      </c>
      <c r="F178" s="93">
        <f t="shared" si="1"/>
        <v>121.40493012177961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12982.2</v>
      </c>
      <c r="E179" s="247">
        <v>27508.49</v>
      </c>
      <c r="F179" s="93">
        <f t="shared" si="1"/>
        <v>211.89390087966601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152.01</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26643.8</v>
      </c>
      <c r="E188" s="247">
        <v>1479.17</v>
      </c>
      <c r="F188" s="93">
        <f t="shared" si="1"/>
        <v>5.5516480381927513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23121.73</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110.76</v>
      </c>
      <c r="E234" s="104">
        <f t="shared" si="40"/>
        <v>75.53</v>
      </c>
      <c r="F234" s="93">
        <f t="shared" si="1"/>
        <v>68.1924882629108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110.76</v>
      </c>
      <c r="E236" s="247">
        <v>75.53</v>
      </c>
      <c r="F236" s="93">
        <f t="shared" si="1"/>
        <v>68.1924882629108</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623108.32000000007</v>
      </c>
      <c r="E237" s="104">
        <f t="shared" si="41"/>
        <v>610108.82000000007</v>
      </c>
      <c r="F237" s="93">
        <f t="shared" si="1"/>
        <v>97.913765619435154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592576.32000000007</v>
      </c>
      <c r="E238" s="104">
        <f t="shared" si="42"/>
        <v>604548.58000000007</v>
      </c>
      <c r="F238" s="93">
        <f t="shared" si="1"/>
        <v>102.02037435447977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592576.32000000007</v>
      </c>
      <c r="E239" s="104">
        <f t="shared" si="43"/>
        <v>604548.58000000007</v>
      </c>
      <c r="F239" s="93">
        <f t="shared" si="1"/>
        <v>102.02037435447977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591003.55000000005</v>
      </c>
      <c r="E240" s="247">
        <v>602975.81000000006</v>
      </c>
      <c r="F240" s="93">
        <f t="shared" si="1"/>
        <v>102.02575094515083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1572.77</v>
      </c>
      <c r="E241" s="247">
        <v>1572.77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24259.56</v>
      </c>
      <c r="E245" s="104">
        <f t="shared" si="45"/>
        <v>-1978.71</v>
      </c>
      <c r="F245" s="93">
        <f t="shared" si="1"/>
        <v>-8.1564133891958459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24259.56</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24259.56</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1978.71</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1978.71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6272.44</v>
      </c>
      <c r="E255" s="247">
        <v>7538.95</v>
      </c>
      <c r="F255" s="93">
        <f t="shared" si="1"/>
        <v>120.19166385011255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980310.98</v>
      </c>
      <c r="E259" s="104">
        <f t="shared" si="49"/>
        <v>941729.06</v>
      </c>
      <c r="F259" s="93">
        <f t="shared" si="1"/>
        <v>96.064318283979645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980310.98</v>
      </c>
      <c r="E260" s="248">
        <v>941729.06</v>
      </c>
      <c r="F260" s="97">
        <f t="shared" si="1"/>
        <v>96.064318283979645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6272.44</v>
      </c>
      <c r="E264" s="247">
        <v>25618.59</v>
      </c>
      <c r="F264" s="93">
        <f t="shared" si="50"/>
        <v>408.43100930419428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56128.54</v>
      </c>
      <c r="E265" s="247">
        <v>4459</v>
      </c>
      <c r="F265" s="93">
        <f t="shared" si="50"/>
        <v>7.9442650744166867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28365.83</v>
      </c>
      <c r="E268" s="247">
        <v>2198.31</v>
      </c>
      <c r="F268" s="93">
        <f t="shared" si="50"/>
        <v>7.7498525514677343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56128.54</v>
      </c>
      <c r="E286" s="247">
        <v>22538.639999999999</v>
      </c>
      <c r="F286" s="93">
        <f t="shared" si="50"/>
        <v>40.155400443339516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37002.32</v>
      </c>
      <c r="E287" s="247">
        <v>5976</v>
      </c>
      <c r="F287" s="93">
        <f t="shared" si="50"/>
        <v>16.150338681466458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171937.84</v>
      </c>
      <c r="E288" s="247">
        <v>228382.85</v>
      </c>
      <c r="F288" s="93">
        <f t="shared" si="50"/>
        <v>132.82873042955526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23121.73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26643.8</v>
      </c>
      <c r="E302" s="247">
        <v>1479.17</v>
      </c>
      <c r="F302" s="93">
        <f t="shared" si="50"/>
        <v>5.5516480381927513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2248748.3200000003</v>
      </c>
      <c r="E114" s="81">
        <f t="shared" si="22"/>
        <v>2808932.44</v>
      </c>
      <c r="F114" s="63">
        <f t="shared" si="1"/>
        <v>124.91093000571978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2139011.91</v>
      </c>
      <c r="E115" s="81">
        <f t="shared" si="23"/>
        <v>2686570.16</v>
      </c>
      <c r="F115" s="63">
        <f t="shared" si="1"/>
        <v>125.59865363255504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2139011.91</v>
      </c>
      <c r="E117" s="249">
        <v>2686570.16</v>
      </c>
      <c r="F117" s="63">
        <f t="shared" si="1"/>
        <v>125.59865363255504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109736.41</v>
      </c>
      <c r="E126" s="249">
        <v>122362.28</v>
      </c>
      <c r="F126" s="63">
        <f t="shared" si="1"/>
        <v>111.50563427398434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2248748.3200000003</v>
      </c>
      <c r="E141" s="106">
        <f t="shared" si="28"/>
        <v>2808932.44</v>
      </c>
      <c r="F141" s="82">
        <f t="shared" si="1"/>
        <v>124.91093000571978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57817.23</v>
      </c>
      <c r="E5" s="107">
        <f t="shared" si="0"/>
        <v>57817.23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57817.23</v>
      </c>
      <c r="E22" s="108">
        <f t="shared" si="3"/>
        <v>57817.23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57817.23</v>
      </c>
      <c r="E23" s="108">
        <f t="shared" si="4"/>
        <v>57817.23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57817.23</v>
      </c>
      <c r="E25" s="250">
        <v>57817.23</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54" workbookViewId="0">
      <selection activeCell="D60" sqref="D6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232061.89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2868460.54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25451.65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2801892.45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2442311.7000000002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359143.38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437.37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41116.44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2866163.5799999996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50616.28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2751309.13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2406102.66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344617.09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589.38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64238.17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234358.85000000056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13807.58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1479.17</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1479.17</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12328.41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12328.41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12328.41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220551.27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220551.27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10022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 Poštić</cp:lastModifiedBy>
  <cp:lastPrinted>2024-09-24T08:26:57Z</cp:lastPrinted>
  <dcterms:created xsi:type="dcterms:W3CDTF">2022-04-01T05:14:30Z</dcterms:created>
  <dcterms:modified xsi:type="dcterms:W3CDTF">2025-01-28T06:29:30Z</dcterms:modified>
</cp:coreProperties>
</file>